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20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26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 БУХГАЛТЕРИЯ\! БУХГАЛТЕРИЯ\4 АДМИНИСТРИРОВАНИЕ ДОХОДОВ\11 ПРОГНОЗИРОВАНИЕ ДОХОДОВ\2025 год\МИНФИН прогноз на 2026-2028 годы\"/>
    </mc:Choice>
  </mc:AlternateContent>
  <bookViews>
    <workbookView xWindow="0" yWindow="0" windowWidth="28800" windowHeight="13725"/>
  </bookViews>
  <sheets>
    <sheet name="неналоговые и гос.пошлина" sheetId="1" r:id="rId1"/>
  </sheets>
  <definedNames>
    <definedName name="Z_08696D8B_4F11_4D0B_9481_6800584F3FCE_.wvu.PrintArea" localSheetId="0" hidden="1">'неналоговые и гос.пошлина'!$A$1:$L$44</definedName>
    <definedName name="Z_08696D8B_4F11_4D0B_9481_6800584F3FCE_.wvu.PrintTitles" localSheetId="0" hidden="1">'неналоговые и гос.пошлина'!$7:$9</definedName>
    <definedName name="Z_08696D8B_4F11_4D0B_9481_6800584F3FCE_.wvu.Rows" localSheetId="0" hidden="1">'неналоговые и гос.пошлина'!$55:$55</definedName>
    <definedName name="Z_62196CFD_3757_402E_BE23_904EB6DC7B34_.wvu.PrintArea" localSheetId="0" hidden="1">'неналоговые и гос.пошлина'!$A$1:$L$44</definedName>
    <definedName name="Z_62196CFD_3757_402E_BE23_904EB6DC7B34_.wvu.PrintTitles" localSheetId="0" hidden="1">'неналоговые и гос.пошлина'!$7:$9</definedName>
    <definedName name="Z_62196CFD_3757_402E_BE23_904EB6DC7B34_.wvu.Rows" localSheetId="0" hidden="1">'неналоговые и гос.пошлина'!$55:$55</definedName>
    <definedName name="Z_FDDC14AB_E228_4644_93B1_2B631DF22506_.wvu.PrintArea" localSheetId="0" hidden="1">'неналоговые и гос.пошлина'!$A$1:$L$46</definedName>
    <definedName name="Z_FDDC14AB_E228_4644_93B1_2B631DF22506_.wvu.PrintTitles" localSheetId="0" hidden="1">'неналоговые и гос.пошлина'!$7:$9</definedName>
    <definedName name="Z_FDDC14AB_E228_4644_93B1_2B631DF22506_.wvu.Rows" localSheetId="0" hidden="1">'неналоговые и гос.пошлина'!$55:$55</definedName>
    <definedName name="_xlnm.Print_Titles" localSheetId="0">'неналоговые и гос.пошлина'!$7:$9</definedName>
    <definedName name="_xlnm.Print_Area" localSheetId="0">'неналоговые и гос.пошлина'!$A$1:$L$46</definedName>
  </definedNames>
  <calcPr calcId="152511"/>
  <customWorkbookViews>
    <customWorkbookView name="Пользователь Windows - Личное представление" guid="{FDDC14AB-E228-4644-93B1-2B631DF22506}" mergeInterval="0" personalView="1" maximized="1" xWindow="-8" yWindow="-8" windowWidth="1936" windowHeight="1056" activeSheetId="1" showComments="commIndAndComment"/>
    <customWorkbookView name="Моноблок - Личное представление" guid="{08696D8B-4F11-4D0B-9481-6800584F3FCE}" mergeInterval="0" personalView="1" maximized="1" xWindow="-8" yWindow="-8" windowWidth="1936" windowHeight="1056" activeSheetId="1"/>
    <customWorkbookView name="Iru - Личное представление" guid="{62196CFD-3757-402E-BE23-904EB6DC7B34}" mergeInterval="0" personalView="1" maximized="1" xWindow="-1928" yWindow="-8" windowWidth="1936" windowHeight="1056" activeSheetId="1" showComments="commIndAndComment"/>
  </customWorkbookViews>
</workbook>
</file>

<file path=xl/calcChain.xml><?xml version="1.0" encoding="utf-8"?>
<calcChain xmlns="http://schemas.openxmlformats.org/spreadsheetml/2006/main">
  <c r="K11" i="1" l="1"/>
  <c r="D44" i="1"/>
  <c r="E44" i="1"/>
  <c r="F44" i="1"/>
  <c r="G44" i="1"/>
  <c r="I44" i="1"/>
  <c r="J44" i="1"/>
  <c r="H11" i="1"/>
  <c r="H12" i="1"/>
  <c r="H13" i="1"/>
  <c r="H14" i="1"/>
  <c r="H16" i="1"/>
  <c r="H17" i="1"/>
  <c r="H18" i="1"/>
  <c r="H20" i="1"/>
  <c r="H21" i="1"/>
  <c r="H22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4" i="1" l="1"/>
  <c r="K38" i="1"/>
  <c r="K36" i="1" l="1"/>
  <c r="K34" i="1"/>
  <c r="K29" i="1"/>
  <c r="K24" i="1" l="1"/>
  <c r="K39" i="1"/>
  <c r="K21" i="1"/>
  <c r="K22" i="1"/>
  <c r="K20" i="1"/>
  <c r="K41" i="1" l="1"/>
  <c r="K40" i="1"/>
  <c r="K16" i="1" l="1"/>
  <c r="K27" i="1" l="1"/>
  <c r="K32" i="1" l="1"/>
  <c r="K31" i="1"/>
  <c r="K30" i="1"/>
  <c r="K25" i="1"/>
  <c r="K18" i="1"/>
  <c r="K14" i="1"/>
  <c r="K13" i="1"/>
  <c r="K10" i="1" l="1"/>
  <c r="K44" i="1" s="1"/>
</calcChain>
</file>

<file path=xl/sharedStrings.xml><?xml version="1.0" encoding="utf-8"?>
<sst xmlns="http://schemas.openxmlformats.org/spreadsheetml/2006/main" count="127" uniqueCount="108">
  <si>
    <t>№ п/п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</si>
  <si>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</si>
  <si>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</si>
  <si>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</si>
  <si>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*</t>
  </si>
  <si>
    <t>Коды доходов от штрафов, действовавших до 1 января 2020 года, необходимо указать в сопоставимом виде относительно кодов, актуальных с 1 января 2020 года (в соответствии с информацией Минфина России "Сопоставительная таблица кодов видов доходов бюджетов и кодов подвидов по видам доходов бюджетов, главными администраторами которых являются органы государственной власти Российской Федерации, Центральный банк Российской Федерации, органы управления государственными внебюджетными фондами Российской Федерации и (или) находящиеся в их ведении казенные учреждения, по поступлениям в доход соответствующего бюджета бюджетной системы Российской Федерации штрафов, санкций, возмещения ущерба, применяемых при формирования и исполнении законов (решений) о бюджетах бюджетной системы Российской Федерации в 2020 году, к применяемым в 2019 году")</t>
  </si>
  <si>
    <t>Код доходов</t>
  </si>
  <si>
    <t>Наименование дохода</t>
  </si>
  <si>
    <t>16211601053010000140</t>
  </si>
  <si>
    <t>16211601063010000140</t>
  </si>
  <si>
    <t>16211601073010000140</t>
  </si>
  <si>
    <t>16211601083010000140</t>
  </si>
  <si>
    <t>16211601093010000140</t>
  </si>
  <si>
    <t>16211601103010000140</t>
  </si>
  <si>
    <t>16211601133010000140</t>
  </si>
  <si>
    <t>16211601143010000140</t>
  </si>
  <si>
    <t>16211601153010000140</t>
  </si>
  <si>
    <t>16211601163010000140</t>
  </si>
  <si>
    <t>16211601173010000140</t>
  </si>
  <si>
    <t>16211601183010000140</t>
  </si>
  <si>
    <t>16211601193010000140</t>
  </si>
  <si>
    <t>16211601203010000140</t>
  </si>
  <si>
    <t>16211601213010000140</t>
  </si>
  <si>
    <t>Административные штрафы, установленные Главой 5 Кодекса Российской Федерации об административных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</si>
  <si>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</si>
  <si>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</si>
  <si>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</si>
  <si>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</si>
  <si>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</si>
  <si>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</si>
  <si>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</si>
  <si>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</si>
  <si>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</si>
  <si>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</si>
  <si>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</si>
  <si>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</si>
  <si>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16211701020020000180</t>
  </si>
  <si>
    <t>Управление по обеспечению деятельности мировых судей Новосибирской области</t>
  </si>
  <si>
    <t>16211601152010000140</t>
  </si>
  <si>
    <t>16211601202010000140</t>
  </si>
  <si>
    <t>-</t>
  </si>
  <si>
    <t>16211601072010000140</t>
  </si>
  <si>
    <t>16211601082010000140</t>
  </si>
  <si>
    <t>16211601092010000140</t>
  </si>
  <si>
    <t>16211601113010000140</t>
  </si>
  <si>
    <t>16211601142010000140</t>
  </si>
  <si>
    <t>16211601192010000140</t>
  </si>
  <si>
    <t>16211602010020000140</t>
  </si>
  <si>
    <t>16211607010020000140</t>
  </si>
  <si>
    <t>16211607090020000140</t>
  </si>
  <si>
    <t>16211610022020000140</t>
  </si>
  <si>
    <t>Прочие доходы от компенсации затрат бюджетов субъектов Российской Федерации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</si>
  <si>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</si>
  <si>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</si>
  <si>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</si>
  <si>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</si>
  <si>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</si>
  <si>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</si>
  <si>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</si>
  <si>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</si>
  <si>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</si>
  <si>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РФ, казенным учреждением субъекта РФ</t>
  </si>
  <si>
    <t>Прочее возмещение ущерба, причиненного имуществу, находящемуся в собственности субъекта РФ (за исключением имущества, закрепленными за бюджетными (автономными) учреждениями, унитарными предприятиями субъекта РФ)</t>
  </si>
  <si>
    <t>факт 2022 год</t>
  </si>
  <si>
    <t>16211402022020000410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</si>
  <si>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</si>
  <si>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>16211601123010000140</t>
  </si>
  <si>
    <t>16211302040010000130</t>
  </si>
  <si>
    <t>Доходы, поступающие в порядке возмещения бюджету субъекта Российской Федерации расходов, направленных на покрытие процессуальных издержек</t>
  </si>
  <si>
    <t>16211716000020000180</t>
  </si>
  <si>
    <t>Прочие неналоговые доходы бюджетов субъектов Российской Федерации в части невыясненных поступлений, по которым не осуществлен возврат (уточнение) не позднее трех лет со дня их зачисления на единый счет бюджета субъекта Российской Федерации</t>
  </si>
  <si>
    <t>Невыясненные поступления, зачисляемые в бюджеты субьектов Российской Федерации</t>
  </si>
  <si>
    <t>В связи с необходимостью обеспечения выполнения предусмотренного пунктом 2 статьи 160.1 Бюджетного кодекса Российской Федерации бюджетного полномочия администратора доходов по учету и контролю за правильностью исчисления, полнотой и своевременностью осуществления платежей в бюджет, пеней и штрафов по ним, невыясненные поступления, зачисляемые в бюджет субъекта, принимаются равными нулю</t>
  </si>
  <si>
    <t>16211302992020000130</t>
  </si>
  <si>
    <t>16211601122010000140</t>
  </si>
  <si>
    <t xml:space="preserve">Приложение </t>
  </si>
  <si>
    <t xml:space="preserve">Пояснения к расчету прогноза </t>
  </si>
  <si>
    <t>Данный вид доходов не прогнозируется, носит разовый храктер</t>
  </si>
  <si>
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</si>
  <si>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судьями,комиссиями по делам несовершеннолетних и защите их прав</t>
  </si>
  <si>
    <t>факт 2023 год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</si>
  <si>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</si>
  <si>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</si>
  <si>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>Данный вид доходов не прогнозируется, носит разовый характер</t>
  </si>
  <si>
    <t>Ожидаемая оценка рассчитана, исходя из исполнения за 3 предыдущих года и 5 месяцев текущего года, с учетом ожидаемого поступления дебиторской задолженности прошлых лет до конца финансового года</t>
  </si>
  <si>
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</si>
  <si>
    <t>удельный вес (гр.3/гр.4*100) %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</si>
  <si>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</si>
  <si>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</si>
  <si>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Расчет ожидаемых поступлений администрируемых доходов в областной бюджет Новосибирской области в 2025 году с пояснениями отклонений</t>
  </si>
  <si>
    <t>факт 5 месяцев 2024 года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</si>
  <si>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</si>
  <si>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</si>
  <si>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</si>
  <si>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</si>
  <si>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>Ожидаемая оценка рассчитана с исходя из исполнения за 3 предыдущих года и 5 месяцев текущего года, с учетом отсутствия начислений в 2024-2025 годах и переуточнения поступивших доходов в вышеуказанных годах</t>
  </si>
  <si>
    <t>Ожидаемая оценка на 2025 год рассчитана, исходя из фактически выставленных претензий</t>
  </si>
  <si>
    <t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недостачи. По состоянию на 01.06.2025 все недостачи возмещены, поступление доходов не ожидается.</t>
  </si>
  <si>
    <t>УОДМС данный КБК не администирует, поступлений не ожидается</t>
  </si>
  <si>
    <t>УОДМС данный КБК не администирует, поступлений не ожидается. В предыдущие периоды производилось уточнение поступлений на иные КБК.</t>
  </si>
  <si>
    <t>Ожидаемая оценка рассчитана,  исходя из исполнения за 3 предыдущих года и 5 месяцев текущего года, с учетом динамики поступления доходов в текущем году,а также с учетом уточнения поступлений.</t>
  </si>
  <si>
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поступлений.</t>
  </si>
  <si>
    <t>УОДМС данный КБК не администирует, поступлений не ожидается. В предыдущие периоды производилось уточнение поступлений на иные КБК. Сумма, поступившая в текущем году будет уточнена на иной КБК.</t>
  </si>
  <si>
    <t xml:space="preserve"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поступлений. Уменьшение от плана связано с тем, что количество постановлений по главе 15 КоАП ежегодно уменьшается. В 2024 году исполнение запланированного дохода составило 7,9%. </t>
  </si>
  <si>
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поступлений. Уменьшение от плана связано с тем, что в 2023 году поступали разовые крупные суммы штрафов от ООО "Бурсиб-н" в сумме 10000,0 тыс.руб., от АО Канекс технология" в сумме 5000,0 тыс.руб., от ДФИНП Мэрии г. Новосибирска в сумме 9425,0 тыс.руб., в 2024 году поступления уменьшились на 46,1%</t>
  </si>
  <si>
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поступлений.</t>
  </si>
  <si>
    <t>Ожидаемая оценка на 2025 год рассчитана, исходя из фактически взысканных средств с должника, находящегося в процессе банкротства.</t>
  </si>
  <si>
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 с учетом уточнения невыясненных поступлений по запросу УФК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</si>
</sst>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%"/>
    <numFmt numFmtId="166" formatCode="#,##0.0_ ;[Red]\-#,##0.0\ "/>
    <numFmt numFmtId="167" formatCode="#,##0.00_ ;[Red]\-#,##0.00\ 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3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1" applyNumberFormat="0">
      <alignment horizontal="right" vertical="top"/>
    </xf>
    <xf numFmtId="49" fontId="3" fillId="3" borderId="1">
      <alignment horizontal="left" vertical="top"/>
    </xf>
    <xf numFmtId="49" fontId="4" fillId="0" borderId="1">
      <alignment horizontal="left" vertical="top"/>
    </xf>
    <xf numFmtId="0" fontId="3" fillId="4" borderId="1">
      <alignment horizontal="left" vertical="top" wrapText="1"/>
    </xf>
    <xf numFmtId="0" fontId="4" fillId="0" borderId="1">
      <alignment horizontal="left" vertical="top" wrapText="1"/>
    </xf>
    <xf numFmtId="0" fontId="3" fillId="5" borderId="1">
      <alignment horizontal="left" vertical="top" wrapText="1"/>
    </xf>
    <xf numFmtId="0" fontId="3" fillId="6" borderId="1">
      <alignment horizontal="left" vertical="top" wrapText="1"/>
    </xf>
    <xf numFmtId="0" fontId="3" fillId="7" borderId="1">
      <alignment horizontal="left" vertical="top" wrapText="1"/>
    </xf>
    <xf numFmtId="0" fontId="3" fillId="8" borderId="1">
      <alignment horizontal="left" vertical="top" wrapText="1"/>
    </xf>
    <xf numFmtId="0" fontId="3" fillId="0" borderId="1">
      <alignment horizontal="left" vertical="top" wrapText="1"/>
    </xf>
    <xf numFmtId="0" fontId="5" fillId="0" borderId="0">
      <alignment horizontal="left" vertical="top"/>
    </xf>
    <xf numFmtId="0" fontId="2" fillId="0" borderId="0"/>
    <xf numFmtId="0" fontId="3" fillId="4" borderId="2" applyNumberFormat="0">
      <alignment horizontal="right" vertical="top"/>
    </xf>
    <xf numFmtId="0" fontId="3" fillId="5" borderId="2" applyNumberFormat="0">
      <alignment horizontal="right" vertical="top"/>
    </xf>
    <xf numFmtId="0" fontId="3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0" borderId="1" applyNumberFormat="0">
      <alignment horizontal="right" vertical="top"/>
    </xf>
    <xf numFmtId="49" fontId="6" fillId="9" borderId="1">
      <alignment horizontal="left" vertical="top" wrapText="1"/>
    </xf>
    <xf numFmtId="49" fontId="7" fillId="0" borderId="1">
      <alignment horizontal="left" vertical="top" wrapText="1"/>
    </xf>
    <xf numFmtId="0" fontId="3" fillId="8" borderId="1">
      <alignment horizontal="left" vertical="top" wrapText="1"/>
    </xf>
    <xf numFmtId="0" fontId="3" fillId="0" borderId="1">
      <alignment horizontal="left" vertical="top" wrapText="1"/>
    </xf>
  </cellStyleXfs>
  <cellXfs count="91">
    <xf numFmtId="0" fontId="0" fillId="0" borderId="0" xfId="0"/>
    <xf numFmtId="0" fontId="0" fillId="0" borderId="0" xfId="0"/>
    <xf numFmtId="0" fontId="1" fillId="0" borderId="0" xfId="14" applyFont="1" applyAlignment="1">
      <alignment horizontal="left" vertical="center" wrapText="1"/>
    </xf>
    <xf numFmtId="0" fontId="0" fillId="0" borderId="0" xfId="0"/>
    <xf numFmtId="0" fontId="8" fillId="0" borderId="0" xfId="0" applyFont="1"/>
    <xf numFmtId="0" fontId="9" fillId="0" borderId="0" xfId="0" applyFont="1" applyFill="1"/>
    <xf numFmtId="0" fontId="9" fillId="0" borderId="0" xfId="0" applyFont="1"/>
    <xf numFmtId="0" fontId="7" fillId="0" borderId="0" xfId="0" applyFont="1"/>
    <xf numFmtId="0" fontId="7" fillId="0" borderId="0" xfId="0" applyFont="1" applyFill="1"/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" fillId="0" borderId="0" xfId="0" applyFont="1"/>
    <xf numFmtId="49" fontId="1" fillId="0" borderId="0" xfId="0" applyNumberFormat="1" applyFont="1"/>
    <xf numFmtId="0" fontId="9" fillId="12" borderId="0" xfId="0" applyFont="1" applyFill="1"/>
    <xf numFmtId="0" fontId="7" fillId="12" borderId="0" xfId="0" applyFont="1" applyFill="1"/>
    <xf numFmtId="0" fontId="7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0" borderId="0" xfId="0" applyFont="1" applyAlignment="1">
      <alignment horizontal="center" vertical="center" wrapText="1"/>
    </xf>
    <xf numFmtId="166" fontId="12" fillId="0" borderId="0" xfId="14" applyNumberFormat="1" applyFont="1" applyAlignment="1">
      <alignment horizontal="right" vertical="center" wrapText="1"/>
    </xf>
    <xf numFmtId="49" fontId="12" fillId="0" borderId="0" xfId="0" applyNumberFormat="1" applyFont="1"/>
    <xf numFmtId="0" fontId="1" fillId="0" borderId="0" xfId="14" applyFont="1" applyFill="1" applyAlignment="1">
      <alignment horizontal="left" vertical="center" wrapText="1"/>
    </xf>
    <xf numFmtId="49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left"/>
    </xf>
    <xf numFmtId="0" fontId="13" fillId="0" borderId="0" xfId="0" applyFont="1" applyAlignment="1">
      <alignment wrapText="1"/>
    </xf>
    <xf numFmtId="0" fontId="10" fillId="0" borderId="0" xfId="0" applyFont="1" applyAlignment="1">
      <alignment wrapText="1"/>
    </xf>
    <xf numFmtId="49" fontId="10" fillId="0" borderId="0" xfId="0" applyNumberFormat="1" applyFont="1" applyFill="1" applyAlignment="1">
      <alignment wrapText="1"/>
    </xf>
    <xf numFmtId="0" fontId="10" fillId="0" borderId="0" xfId="0" applyFont="1" applyFill="1" applyAlignment="1">
      <alignment wrapText="1"/>
    </xf>
    <xf numFmtId="0" fontId="10" fillId="0" borderId="1" xfId="14" applyFont="1" applyBorder="1" applyAlignment="1">
      <alignment horizontal="center" vertical="center" wrapText="1"/>
    </xf>
    <xf numFmtId="0" fontId="10" fillId="0" borderId="1" xfId="14" applyFont="1" applyFill="1" applyBorder="1" applyAlignment="1">
      <alignment horizontal="center" vertical="center" wrapText="1"/>
    </xf>
    <xf numFmtId="0" fontId="14" fillId="0" borderId="1" xfId="14" applyFont="1" applyFill="1" applyBorder="1" applyAlignment="1">
      <alignment horizontal="center" vertical="center" wrapText="1"/>
    </xf>
    <xf numFmtId="0" fontId="10" fillId="0" borderId="1" xfId="14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14" applyFont="1" applyFill="1" applyBorder="1" applyAlignment="1" applyProtection="1">
      <alignment horizontal="left" vertical="center" wrapText="1"/>
      <protection hidden="1"/>
    </xf>
    <xf numFmtId="0" fontId="10" fillId="0" borderId="1" xfId="0" applyFont="1" applyBorder="1" applyAlignment="1">
      <alignment horizontal="left" vertical="center" wrapText="1"/>
    </xf>
    <xf numFmtId="0" fontId="10" fillId="0" borderId="1" xfId="14" applyFont="1" applyBorder="1" applyAlignment="1" applyProtection="1">
      <alignment horizontal="left" vertical="center" wrapText="1"/>
      <protection hidden="1"/>
    </xf>
    <xf numFmtId="49" fontId="10" fillId="0" borderId="1" xfId="0" applyNumberFormat="1" applyFont="1" applyFill="1" applyBorder="1" applyAlignment="1">
      <alignment horizontal="center" vertical="center"/>
    </xf>
    <xf numFmtId="164" fontId="14" fillId="11" borderId="1" xfId="14" applyNumberFormat="1" applyFont="1" applyFill="1" applyBorder="1" applyAlignment="1">
      <alignment horizontal="right"/>
    </xf>
    <xf numFmtId="165" fontId="14" fillId="11" borderId="1" xfId="14" applyNumberFormat="1" applyFont="1" applyFill="1" applyBorder="1" applyAlignment="1">
      <alignment horizontal="right" vertical="center" wrapText="1"/>
    </xf>
    <xf numFmtId="164" fontId="14" fillId="11" borderId="1" xfId="14" applyNumberFormat="1" applyFont="1" applyFill="1" applyBorder="1" applyAlignment="1">
      <alignment horizontal="right" vertical="center" wrapText="1"/>
    </xf>
    <xf numFmtId="166" fontId="10" fillId="0" borderId="1" xfId="0" applyNumberFormat="1" applyFont="1" applyBorder="1" applyAlignment="1">
      <alignment horizontal="center" vertical="center"/>
    </xf>
    <xf numFmtId="164" fontId="10" fillId="0" borderId="1" xfId="14" applyNumberFormat="1" applyFont="1" applyFill="1" applyBorder="1" applyAlignment="1">
      <alignment horizontal="center" vertical="center" wrapText="1"/>
    </xf>
    <xf numFmtId="165" fontId="10" fillId="10" borderId="1" xfId="14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Border="1"/>
    <xf numFmtId="49" fontId="1" fillId="0" borderId="0" xfId="0" applyNumberFormat="1" applyFont="1" applyBorder="1"/>
    <xf numFmtId="49" fontId="1" fillId="0" borderId="0" xfId="0" applyNumberFormat="1" applyFont="1" applyFill="1" applyBorder="1"/>
    <xf numFmtId="49" fontId="12" fillId="0" borderId="0" xfId="0" applyNumberFormat="1" applyFont="1" applyBorder="1"/>
    <xf numFmtId="0" fontId="1" fillId="0" borderId="0" xfId="0" applyFont="1" applyFill="1" applyBorder="1"/>
    <xf numFmtId="164" fontId="14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49" fontId="10" fillId="0" borderId="1" xfId="14" applyNumberFormat="1" applyFont="1" applyFill="1" applyBorder="1" applyAlignment="1">
      <alignment horizontal="center" vertical="center" wrapText="1"/>
    </xf>
    <xf numFmtId="0" fontId="10" fillId="0" borderId="1" xfId="14" applyFont="1" applyBorder="1" applyAlignment="1">
      <alignment horizontal="center" vertical="center" wrapText="1"/>
    </xf>
    <xf numFmtId="164" fontId="10" fillId="0" borderId="1" xfId="14" applyNumberFormat="1" applyFont="1" applyFill="1" applyBorder="1" applyAlignment="1">
      <alignment horizontal="right" vertical="center" wrapText="1"/>
    </xf>
    <xf numFmtId="0" fontId="3" fillId="0" borderId="0" xfId="0" applyFont="1"/>
    <xf numFmtId="0" fontId="10" fillId="0" borderId="0" xfId="0" applyFont="1" applyAlignment="1">
      <alignment horizontal="right" wrapText="1"/>
    </xf>
    <xf numFmtId="0" fontId="7" fillId="0" borderId="0" xfId="0" applyFont="1" applyBorder="1"/>
    <xf numFmtId="0" fontId="10" fillId="0" borderId="0" xfId="0" applyFont="1" applyAlignment="1">
      <alignment horizontal="right" vertical="top"/>
    </xf>
    <xf numFmtId="167" fontId="10" fillId="0" borderId="0" xfId="0" applyNumberFormat="1" applyFont="1"/>
    <xf numFmtId="167" fontId="7" fillId="0" borderId="0" xfId="0" applyNumberFormat="1" applyFont="1"/>
    <xf numFmtId="167" fontId="7" fillId="0" borderId="0" xfId="0" applyNumberFormat="1" applyFont="1" applyFill="1"/>
    <xf numFmtId="0" fontId="10" fillId="0" borderId="1" xfId="14" applyFont="1" applyBorder="1" applyAlignment="1">
      <alignment horizontal="center" vertical="center" wrapText="1"/>
    </xf>
    <xf numFmtId="164" fontId="16" fillId="0" borderId="1" xfId="14" applyNumberFormat="1" applyFont="1" applyFill="1" applyBorder="1" applyAlignment="1" applyProtection="1">
      <alignment horizontal="center" vertical="center" wrapText="1"/>
    </xf>
    <xf numFmtId="164" fontId="10" fillId="0" borderId="1" xfId="14" applyNumberFormat="1" applyFont="1" applyFill="1" applyBorder="1" applyAlignment="1" applyProtection="1">
      <alignment horizontal="center" vertical="center" wrapText="1"/>
    </xf>
    <xf numFmtId="164" fontId="15" fillId="11" borderId="1" xfId="14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wrapText="1"/>
    </xf>
    <xf numFmtId="0" fontId="10" fillId="0" borderId="1" xfId="14" applyFont="1" applyBorder="1" applyAlignment="1">
      <alignment horizontal="center" vertical="center" wrapText="1"/>
    </xf>
    <xf numFmtId="0" fontId="14" fillId="11" borderId="1" xfId="0" applyFon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0" fillId="0" borderId="6" xfId="14" applyFont="1" applyFill="1" applyBorder="1" applyAlignment="1">
      <alignment horizontal="center" vertical="center" wrapText="1"/>
    </xf>
    <xf numFmtId="0" fontId="10" fillId="0" borderId="7" xfId="14" applyFont="1" applyFill="1" applyBorder="1" applyAlignment="1">
      <alignment horizontal="center" vertical="center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26" Type="http://schemas.openxmlformats.org/officeDocument/2006/relationships/revisionLog" Target="revisionLog26.xml"/><Relationship Id="rId117" Type="http://schemas.openxmlformats.org/officeDocument/2006/relationships/revisionLog" Target="revisionLog117.xml"/><Relationship Id="rId21" Type="http://schemas.openxmlformats.org/officeDocument/2006/relationships/revisionLog" Target="revisionLog21.xml"/><Relationship Id="rId42" Type="http://schemas.openxmlformats.org/officeDocument/2006/relationships/revisionLog" Target="revisionLog42.xml"/><Relationship Id="rId47" Type="http://schemas.openxmlformats.org/officeDocument/2006/relationships/revisionLog" Target="revisionLog47.xml"/><Relationship Id="rId63" Type="http://schemas.openxmlformats.org/officeDocument/2006/relationships/revisionLog" Target="revisionLog63.xml"/><Relationship Id="rId68" Type="http://schemas.openxmlformats.org/officeDocument/2006/relationships/revisionLog" Target="revisionLog68.xml"/><Relationship Id="rId84" Type="http://schemas.openxmlformats.org/officeDocument/2006/relationships/revisionLog" Target="revisionLog84.xml"/><Relationship Id="rId89" Type="http://schemas.openxmlformats.org/officeDocument/2006/relationships/revisionLog" Target="revisionLog89.xml"/><Relationship Id="rId112" Type="http://schemas.openxmlformats.org/officeDocument/2006/relationships/revisionLog" Target="revisionLog112.xml"/><Relationship Id="rId16" Type="http://schemas.openxmlformats.org/officeDocument/2006/relationships/revisionLog" Target="revisionLog16.xml"/><Relationship Id="rId107" Type="http://schemas.openxmlformats.org/officeDocument/2006/relationships/revisionLog" Target="revisionLog107.xml"/><Relationship Id="rId11" Type="http://schemas.openxmlformats.org/officeDocument/2006/relationships/revisionLog" Target="revisionLog11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53" Type="http://schemas.openxmlformats.org/officeDocument/2006/relationships/revisionLog" Target="revisionLog53.xml"/><Relationship Id="rId58" Type="http://schemas.openxmlformats.org/officeDocument/2006/relationships/revisionLog" Target="revisionLog58.xml"/><Relationship Id="rId74" Type="http://schemas.openxmlformats.org/officeDocument/2006/relationships/revisionLog" Target="revisionLog74.xml"/><Relationship Id="rId79" Type="http://schemas.openxmlformats.org/officeDocument/2006/relationships/revisionLog" Target="revisionLog79.xml"/><Relationship Id="rId102" Type="http://schemas.openxmlformats.org/officeDocument/2006/relationships/revisionLog" Target="revisionLog102.xml"/><Relationship Id="rId5" Type="http://schemas.openxmlformats.org/officeDocument/2006/relationships/revisionLog" Target="revisionLog5.xml"/><Relationship Id="rId90" Type="http://schemas.openxmlformats.org/officeDocument/2006/relationships/revisionLog" Target="revisionLog90.xml"/><Relationship Id="rId95" Type="http://schemas.openxmlformats.org/officeDocument/2006/relationships/revisionLog" Target="revisionLog95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43" Type="http://schemas.openxmlformats.org/officeDocument/2006/relationships/revisionLog" Target="revisionLog43.xml"/><Relationship Id="rId48" Type="http://schemas.openxmlformats.org/officeDocument/2006/relationships/revisionLog" Target="revisionLog48.xml"/><Relationship Id="rId64" Type="http://schemas.openxmlformats.org/officeDocument/2006/relationships/revisionLog" Target="revisionLog64.xml"/><Relationship Id="rId69" Type="http://schemas.openxmlformats.org/officeDocument/2006/relationships/revisionLog" Target="revisionLog69.xml"/><Relationship Id="rId113" Type="http://schemas.openxmlformats.org/officeDocument/2006/relationships/revisionLog" Target="revisionLog113.xml"/><Relationship Id="rId118" Type="http://schemas.openxmlformats.org/officeDocument/2006/relationships/revisionLog" Target="revisionLog118.xml"/><Relationship Id="rId80" Type="http://schemas.openxmlformats.org/officeDocument/2006/relationships/revisionLog" Target="revisionLog80.xml"/><Relationship Id="rId85" Type="http://schemas.openxmlformats.org/officeDocument/2006/relationships/revisionLog" Target="revisionLog85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59" Type="http://schemas.openxmlformats.org/officeDocument/2006/relationships/revisionLog" Target="revisionLog59.xml"/><Relationship Id="rId103" Type="http://schemas.openxmlformats.org/officeDocument/2006/relationships/revisionLog" Target="revisionLog103.xml"/><Relationship Id="rId108" Type="http://schemas.openxmlformats.org/officeDocument/2006/relationships/revisionLog" Target="revisionLog108.xml"/><Relationship Id="rId54" Type="http://schemas.openxmlformats.org/officeDocument/2006/relationships/revisionLog" Target="revisionLog54.xml"/><Relationship Id="rId70" Type="http://schemas.openxmlformats.org/officeDocument/2006/relationships/revisionLog" Target="revisionLog70.xml"/><Relationship Id="rId75" Type="http://schemas.openxmlformats.org/officeDocument/2006/relationships/revisionLog" Target="revisionLog75.xml"/><Relationship Id="rId91" Type="http://schemas.openxmlformats.org/officeDocument/2006/relationships/revisionLog" Target="revisionLog91.xml"/><Relationship Id="rId96" Type="http://schemas.openxmlformats.org/officeDocument/2006/relationships/revisionLog" Target="revisionLog96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49" Type="http://schemas.openxmlformats.org/officeDocument/2006/relationships/revisionLog" Target="revisionLog49.xml"/><Relationship Id="rId114" Type="http://schemas.openxmlformats.org/officeDocument/2006/relationships/revisionLog" Target="revisionLog114.xml"/><Relationship Id="rId119" Type="http://schemas.openxmlformats.org/officeDocument/2006/relationships/revisionLog" Target="revisionLog119.xml"/><Relationship Id="rId10" Type="http://schemas.openxmlformats.org/officeDocument/2006/relationships/revisionLog" Target="revisionLog10.xml"/><Relationship Id="rId31" Type="http://schemas.openxmlformats.org/officeDocument/2006/relationships/revisionLog" Target="revisionLog31.xml"/><Relationship Id="rId44" Type="http://schemas.openxmlformats.org/officeDocument/2006/relationships/revisionLog" Target="revisionLog44.xml"/><Relationship Id="rId52" Type="http://schemas.openxmlformats.org/officeDocument/2006/relationships/revisionLog" Target="revisionLog52.xml"/><Relationship Id="rId60" Type="http://schemas.openxmlformats.org/officeDocument/2006/relationships/revisionLog" Target="revisionLog60.xml"/><Relationship Id="rId65" Type="http://schemas.openxmlformats.org/officeDocument/2006/relationships/revisionLog" Target="revisionLog65.xml"/><Relationship Id="rId73" Type="http://schemas.openxmlformats.org/officeDocument/2006/relationships/revisionLog" Target="revisionLog73.xml"/><Relationship Id="rId78" Type="http://schemas.openxmlformats.org/officeDocument/2006/relationships/revisionLog" Target="revisionLog78.xml"/><Relationship Id="rId81" Type="http://schemas.openxmlformats.org/officeDocument/2006/relationships/revisionLog" Target="revisionLog81.xml"/><Relationship Id="rId86" Type="http://schemas.openxmlformats.org/officeDocument/2006/relationships/revisionLog" Target="revisionLog86.xml"/><Relationship Id="rId94" Type="http://schemas.openxmlformats.org/officeDocument/2006/relationships/revisionLog" Target="revisionLog94.xml"/><Relationship Id="rId99" Type="http://schemas.openxmlformats.org/officeDocument/2006/relationships/revisionLog" Target="revisionLog99.xml"/><Relationship Id="rId101" Type="http://schemas.openxmlformats.org/officeDocument/2006/relationships/revisionLog" Target="revisionLog10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39" Type="http://schemas.openxmlformats.org/officeDocument/2006/relationships/revisionLog" Target="revisionLog39.xml"/><Relationship Id="rId109" Type="http://schemas.openxmlformats.org/officeDocument/2006/relationships/revisionLog" Target="revisionLog109.xml"/><Relationship Id="rId34" Type="http://schemas.openxmlformats.org/officeDocument/2006/relationships/revisionLog" Target="revisionLog34.xml"/><Relationship Id="rId50" Type="http://schemas.openxmlformats.org/officeDocument/2006/relationships/revisionLog" Target="revisionLog50.xml"/><Relationship Id="rId55" Type="http://schemas.openxmlformats.org/officeDocument/2006/relationships/revisionLog" Target="revisionLog55.xml"/><Relationship Id="rId76" Type="http://schemas.openxmlformats.org/officeDocument/2006/relationships/revisionLog" Target="revisionLog76.xml"/><Relationship Id="rId97" Type="http://schemas.openxmlformats.org/officeDocument/2006/relationships/revisionLog" Target="revisionLog97.xml"/><Relationship Id="rId104" Type="http://schemas.openxmlformats.org/officeDocument/2006/relationships/revisionLog" Target="revisionLog104.xml"/><Relationship Id="rId120" Type="http://schemas.openxmlformats.org/officeDocument/2006/relationships/revisionLog" Target="revisionLog120.xml"/><Relationship Id="rId7" Type="http://schemas.openxmlformats.org/officeDocument/2006/relationships/revisionLog" Target="revisionLog7.xml"/><Relationship Id="rId71" Type="http://schemas.openxmlformats.org/officeDocument/2006/relationships/revisionLog" Target="revisionLog71.xml"/><Relationship Id="rId92" Type="http://schemas.openxmlformats.org/officeDocument/2006/relationships/revisionLog" Target="revisionLog92.xml"/><Relationship Id="rId2" Type="http://schemas.openxmlformats.org/officeDocument/2006/relationships/revisionLog" Target="revisionLog2.xml"/><Relationship Id="rId29" Type="http://schemas.openxmlformats.org/officeDocument/2006/relationships/revisionLog" Target="revisionLog29.xml"/><Relationship Id="rId24" Type="http://schemas.openxmlformats.org/officeDocument/2006/relationships/revisionLog" Target="revisionLog24.xml"/><Relationship Id="rId40" Type="http://schemas.openxmlformats.org/officeDocument/2006/relationships/revisionLog" Target="revisionLog40.xml"/><Relationship Id="rId45" Type="http://schemas.openxmlformats.org/officeDocument/2006/relationships/revisionLog" Target="revisionLog45.xml"/><Relationship Id="rId66" Type="http://schemas.openxmlformats.org/officeDocument/2006/relationships/revisionLog" Target="revisionLog66.xml"/><Relationship Id="rId87" Type="http://schemas.openxmlformats.org/officeDocument/2006/relationships/revisionLog" Target="revisionLog87.xml"/><Relationship Id="rId110" Type="http://schemas.openxmlformats.org/officeDocument/2006/relationships/revisionLog" Target="revisionLog110.xml"/><Relationship Id="rId115" Type="http://schemas.openxmlformats.org/officeDocument/2006/relationships/revisionLog" Target="revisionLog115.xml"/><Relationship Id="rId61" Type="http://schemas.openxmlformats.org/officeDocument/2006/relationships/revisionLog" Target="revisionLog61.xml"/><Relationship Id="rId82" Type="http://schemas.openxmlformats.org/officeDocument/2006/relationships/revisionLog" Target="revisionLog82.xml"/><Relationship Id="rId19" Type="http://schemas.openxmlformats.org/officeDocument/2006/relationships/revisionLog" Target="revisionLog19.xml"/><Relationship Id="rId14" Type="http://schemas.openxmlformats.org/officeDocument/2006/relationships/revisionLog" Target="revisionLog14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56" Type="http://schemas.openxmlformats.org/officeDocument/2006/relationships/revisionLog" Target="revisionLog56.xml"/><Relationship Id="rId77" Type="http://schemas.openxmlformats.org/officeDocument/2006/relationships/revisionLog" Target="revisionLog77.xml"/><Relationship Id="rId100" Type="http://schemas.openxmlformats.org/officeDocument/2006/relationships/revisionLog" Target="revisionLog100.xml"/><Relationship Id="rId105" Type="http://schemas.openxmlformats.org/officeDocument/2006/relationships/revisionLog" Target="revisionLog105.xml"/><Relationship Id="rId8" Type="http://schemas.openxmlformats.org/officeDocument/2006/relationships/revisionLog" Target="revisionLog8.xml"/><Relationship Id="rId51" Type="http://schemas.openxmlformats.org/officeDocument/2006/relationships/revisionLog" Target="revisionLog51.xml"/><Relationship Id="rId72" Type="http://schemas.openxmlformats.org/officeDocument/2006/relationships/revisionLog" Target="revisionLog72.xml"/><Relationship Id="rId93" Type="http://schemas.openxmlformats.org/officeDocument/2006/relationships/revisionLog" Target="revisionLog93.xml"/><Relationship Id="rId98" Type="http://schemas.openxmlformats.org/officeDocument/2006/relationships/revisionLog" Target="revisionLog98.xml"/><Relationship Id="rId3" Type="http://schemas.openxmlformats.org/officeDocument/2006/relationships/revisionLog" Target="revisionLog3.xml"/><Relationship Id="rId25" Type="http://schemas.openxmlformats.org/officeDocument/2006/relationships/revisionLog" Target="revisionLog25.xml"/><Relationship Id="rId46" Type="http://schemas.openxmlformats.org/officeDocument/2006/relationships/revisionLog" Target="revisionLog46.xml"/><Relationship Id="rId67" Type="http://schemas.openxmlformats.org/officeDocument/2006/relationships/revisionLog" Target="revisionLog67.xml"/><Relationship Id="rId116" Type="http://schemas.openxmlformats.org/officeDocument/2006/relationships/revisionLog" Target="revisionLog116.xml"/><Relationship Id="rId20" Type="http://schemas.openxmlformats.org/officeDocument/2006/relationships/revisionLog" Target="revisionLog20.xml"/><Relationship Id="rId41" Type="http://schemas.openxmlformats.org/officeDocument/2006/relationships/revisionLog" Target="revisionLog41.xml"/><Relationship Id="rId62" Type="http://schemas.openxmlformats.org/officeDocument/2006/relationships/revisionLog" Target="revisionLog62.xml"/><Relationship Id="rId83" Type="http://schemas.openxmlformats.org/officeDocument/2006/relationships/revisionLog" Target="revisionLog83.xml"/><Relationship Id="rId88" Type="http://schemas.openxmlformats.org/officeDocument/2006/relationships/revisionLog" Target="revisionLog88.xml"/><Relationship Id="rId111" Type="http://schemas.openxmlformats.org/officeDocument/2006/relationships/revisionLog" Target="revisionLog111.xml"/><Relationship Id="rId15" Type="http://schemas.openxmlformats.org/officeDocument/2006/relationships/revisionLog" Target="revisionLog15.xml"/><Relationship Id="rId36" Type="http://schemas.openxmlformats.org/officeDocument/2006/relationships/revisionLog" Target="revisionLog36.xml"/><Relationship Id="rId57" Type="http://schemas.openxmlformats.org/officeDocument/2006/relationships/revisionLog" Target="revisionLog57.xml"/><Relationship Id="rId106" Type="http://schemas.openxmlformats.org/officeDocument/2006/relationships/revisionLog" Target="revisionLog10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25FD2FA-F4FC-4D1C-A0CA-E41D84E7B059}" diskRevisions="1" revisionId="1226" version="120">
  <header guid="{F411670A-387D-4639-A434-794560AF3058}" dateTime="2023-06-23T14:18:26" maxSheetId="2" userName="Пользователь Windows" r:id="rId1">
    <sheetIdMap count="1">
      <sheetId val="1"/>
    </sheetIdMap>
  </header>
  <header guid="{31CD076F-9D95-409E-B780-C445398024CE}" dateTime="2023-06-23T14:21:41" maxSheetId="2" userName="Моноблок" r:id="rId2">
    <sheetIdMap count="1">
      <sheetId val="1"/>
    </sheetIdMap>
  </header>
  <header guid="{93B2D4C3-6E6E-47B7-BB69-D0379F2EA192}" dateTime="2023-06-23T14:22:41" maxSheetId="2" userName="Моноблок" r:id="rId3">
    <sheetIdMap count="1">
      <sheetId val="1"/>
    </sheetIdMap>
  </header>
  <header guid="{4A5CABF3-FB24-4260-A243-12F347B56635}" dateTime="2023-06-23T14:25:31" maxSheetId="2" userName="Пользователь Windows" r:id="rId4">
    <sheetIdMap count="1">
      <sheetId val="1"/>
    </sheetIdMap>
  </header>
  <header guid="{7AE3F80A-B1A6-4EE7-9537-61BE572C7A4E}" dateTime="2023-06-23T14:26:11" maxSheetId="2" userName="Моноблок" r:id="rId5" minRId="13">
    <sheetIdMap count="1">
      <sheetId val="1"/>
    </sheetIdMap>
  </header>
  <header guid="{A554BA2F-52FC-4C63-A7B3-21A431C75CBC}" dateTime="2023-06-23T14:26:20" maxSheetId="2" userName="Моноблок" r:id="rId6" minRId="18">
    <sheetIdMap count="1">
      <sheetId val="1"/>
    </sheetIdMap>
  </header>
  <header guid="{6A796DC6-1E71-4D8E-BA77-209400D1DEC8}" dateTime="2023-06-23T14:31:46" maxSheetId="2" userName="Моноблок" r:id="rId7" minRId="19" maxRId="22">
    <sheetIdMap count="1">
      <sheetId val="1"/>
    </sheetIdMap>
  </header>
  <header guid="{F8A21126-75E1-4076-BF94-DD94B7EB5150}" dateTime="2023-06-23T14:32:34" maxSheetId="2" userName="Моноблок" r:id="rId8" minRId="23" maxRId="24">
    <sheetIdMap count="1">
      <sheetId val="1"/>
    </sheetIdMap>
  </header>
  <header guid="{6DDA2F47-7DA0-45DA-8DE2-3621D29A4CDF}" dateTime="2023-06-23T14:34:02" maxSheetId="2" userName="Моноблок" r:id="rId9" minRId="25">
    <sheetIdMap count="1">
      <sheetId val="1"/>
    </sheetIdMap>
  </header>
  <header guid="{6EFCE39E-478F-4C0E-BB36-65CF4C4F6994}" dateTime="2023-06-23T14:34:32" maxSheetId="2" userName="Моноблок" r:id="rId10">
    <sheetIdMap count="1">
      <sheetId val="1"/>
    </sheetIdMap>
  </header>
  <header guid="{957EF607-3DCB-49BF-AAB9-0CCB0687BE00}" dateTime="2023-06-23T14:35:07" maxSheetId="2" userName="Пользователь Windows" r:id="rId11">
    <sheetIdMap count="1">
      <sheetId val="1"/>
    </sheetIdMap>
  </header>
  <header guid="{E90130FC-B2E4-4A22-AE5C-40EE7FA78C25}" dateTime="2023-06-23T14:43:41" maxSheetId="2" userName="Пользователь Windows" r:id="rId12" minRId="34" maxRId="54">
    <sheetIdMap count="1">
      <sheetId val="1"/>
    </sheetIdMap>
  </header>
  <header guid="{8B215C35-5841-40EE-9C62-95980A1AB986}" dateTime="2023-06-23T15:04:30" maxSheetId="2" userName="Пользователь Windows" r:id="rId13" minRId="55" maxRId="88">
    <sheetIdMap count="1">
      <sheetId val="1"/>
    </sheetIdMap>
  </header>
  <header guid="{C1D6BD32-AADB-4A2F-B55E-FABCAE7E02F2}" dateTime="2023-06-23T15:08:23" maxSheetId="2" userName="Пользователь Windows" r:id="rId14" minRId="93" maxRId="129">
    <sheetIdMap count="1">
      <sheetId val="1"/>
    </sheetIdMap>
  </header>
  <header guid="{5DE0DA65-16A6-4515-B0D6-D43FB7376275}" dateTime="2023-06-23T15:09:40" maxSheetId="2" userName="Моноблок" r:id="rId15">
    <sheetIdMap count="1">
      <sheetId val="1"/>
    </sheetIdMap>
  </header>
  <header guid="{547B457C-0FC8-41E8-8580-FDB52DF6A333}" dateTime="2023-06-23T15:14:34" maxSheetId="2" userName="Моноблок" r:id="rId16" minRId="134" maxRId="156">
    <sheetIdMap count="1">
      <sheetId val="1"/>
    </sheetIdMap>
  </header>
  <header guid="{CB711610-6B94-4ECC-BC69-7D1383AEF8D3}" dateTime="2023-06-23T15:16:16" maxSheetId="2" userName="Моноблок" r:id="rId17" minRId="157" maxRId="161">
    <sheetIdMap count="1">
      <sheetId val="1"/>
    </sheetIdMap>
  </header>
  <header guid="{988C428E-9D4C-44A3-994F-DBF4F3FB79EA}" dateTime="2023-06-23T15:21:55" maxSheetId="2" userName="Моноблок" r:id="rId18" minRId="162">
    <sheetIdMap count="1">
      <sheetId val="1"/>
    </sheetIdMap>
  </header>
  <header guid="{8D2044AD-43A6-46B9-8BF6-D77BC7341DC3}" dateTime="2023-06-23T15:23:58" maxSheetId="2" userName="Моноблок" r:id="rId19" minRId="163" maxRId="167">
    <sheetIdMap count="1">
      <sheetId val="1"/>
    </sheetIdMap>
  </header>
  <header guid="{DCC398B6-2D30-47C2-9D87-6A1982C27C4C}" dateTime="2023-06-23T15:24:37" maxSheetId="2" userName="Моноблок" r:id="rId20">
    <sheetIdMap count="1">
      <sheetId val="1"/>
    </sheetIdMap>
  </header>
  <header guid="{872FC3B8-B8CC-4232-8D5D-200E97FB90EB}" dateTime="2023-06-23T15:33:23" maxSheetId="2" userName="Пользователь Windows" r:id="rId21">
    <sheetIdMap count="1">
      <sheetId val="1"/>
    </sheetIdMap>
  </header>
  <header guid="{C6B5D27C-9C00-4A3A-BC63-2E70F913FBD6}" dateTime="2023-06-23T15:44:43" maxSheetId="2" userName="Пользователь Windows" r:id="rId22">
    <sheetIdMap count="1">
      <sheetId val="1"/>
    </sheetIdMap>
  </header>
  <header guid="{0B2A4DF8-E553-4D9C-AD5D-B10AB0A1DA4C}" dateTime="2024-05-20T13:58:27" maxSheetId="2" userName="Пользователь Windows" r:id="rId23" minRId="179" maxRId="188">
    <sheetIdMap count="1">
      <sheetId val="1"/>
    </sheetIdMap>
  </header>
  <header guid="{429DE689-453D-4277-B03C-5856D9D29424}" dateTime="2024-05-20T14:08:03" maxSheetId="2" userName="Пользователь Windows" r:id="rId24" minRId="192" maxRId="259">
    <sheetIdMap count="1">
      <sheetId val="1"/>
    </sheetIdMap>
  </header>
  <header guid="{7170D774-F145-412E-8909-53E8EB191F91}" dateTime="2024-05-20T14:13:25" maxSheetId="2" userName="Пользователь Windows" r:id="rId25" minRId="260" maxRId="315">
    <sheetIdMap count="1">
      <sheetId val="1"/>
    </sheetIdMap>
  </header>
  <header guid="{105123D3-052B-466F-A114-261A4F86B7E8}" dateTime="2024-05-20T14:41:18" maxSheetId="2" userName="Пользователь Windows" r:id="rId26" minRId="316">
    <sheetIdMap count="1">
      <sheetId val="1"/>
    </sheetIdMap>
  </header>
  <header guid="{53ABBC4F-4529-4A94-8254-ED772216A6EF}" dateTime="2024-05-20T15:11:10" maxSheetId="2" userName="Пользователь Windows" r:id="rId27" minRId="320" maxRId="326">
    <sheetIdMap count="1">
      <sheetId val="1"/>
    </sheetIdMap>
  </header>
  <header guid="{4202750B-2A16-48D4-8320-43F52D5A8ACC}" dateTime="2024-05-20T15:11:58" maxSheetId="2" userName="Пользователь Windows" r:id="rId28" minRId="327">
    <sheetIdMap count="1">
      <sheetId val="1"/>
    </sheetIdMap>
  </header>
  <header guid="{02CECE46-4793-45C5-959F-5714A8AFFF50}" dateTime="2024-05-20T15:14:57" maxSheetId="2" userName="Пользователь Windows" r:id="rId29" minRId="328" maxRId="331">
    <sheetIdMap count="1">
      <sheetId val="1"/>
    </sheetIdMap>
  </header>
  <header guid="{ED2C2180-96E6-4AAA-B3F8-820B0675EB84}" dateTime="2024-05-20T15:17:23" maxSheetId="2" userName="Пользователь Windows" r:id="rId30" minRId="332" maxRId="333">
    <sheetIdMap count="1">
      <sheetId val="1"/>
    </sheetIdMap>
  </header>
  <header guid="{60152B20-3468-4CA0-BA10-5AB9FF2BC4D8}" dateTime="2024-05-20T15:19:38" maxSheetId="2" userName="Пользователь Windows" r:id="rId31" minRId="334" maxRId="337">
    <sheetIdMap count="1">
      <sheetId val="1"/>
    </sheetIdMap>
  </header>
  <header guid="{38E7D4DB-BD91-4E4A-B447-1B4F8450CFFA}" dateTime="2024-05-20T15:20:23" maxSheetId="2" userName="Пользователь Windows" r:id="rId32" minRId="338" maxRId="339">
    <sheetIdMap count="1">
      <sheetId val="1"/>
    </sheetIdMap>
  </header>
  <header guid="{005B135C-068B-436A-8BC9-3705797AFD8A}" dateTime="2024-05-20T15:23:48" maxSheetId="2" userName="Пользователь Windows" r:id="rId33" minRId="340" maxRId="345">
    <sheetIdMap count="1">
      <sheetId val="1"/>
    </sheetIdMap>
  </header>
  <header guid="{8BF2F2F5-D6A2-46FE-9E48-B397128409B6}" dateTime="2024-05-20T15:26:10" maxSheetId="2" userName="Пользователь Windows" r:id="rId34" minRId="346" maxRId="349">
    <sheetIdMap count="1">
      <sheetId val="1"/>
    </sheetIdMap>
  </header>
  <header guid="{671DB22D-4508-44E3-929A-D2A58F9BBD7C}" dateTime="2024-05-20T15:32:36" maxSheetId="2" userName="Пользователь Windows" r:id="rId35" minRId="350" maxRId="389">
    <sheetIdMap count="1">
      <sheetId val="1"/>
    </sheetIdMap>
  </header>
  <header guid="{B72FCC2B-DCC5-45BF-9F72-69FE8D6DFF8A}" dateTime="2024-05-20T15:41:12" maxSheetId="2" userName="Пользователь Windows" r:id="rId36" minRId="390" maxRId="400">
    <sheetIdMap count="1">
      <sheetId val="1"/>
    </sheetIdMap>
  </header>
  <header guid="{525C5ED9-C842-4A7A-9FF6-4BAC92400EA1}" dateTime="2024-05-20T15:51:30" maxSheetId="2" userName="Пользователь Windows" r:id="rId37" minRId="401" maxRId="407">
    <sheetIdMap count="1">
      <sheetId val="1"/>
    </sheetIdMap>
  </header>
  <header guid="{A51CE77D-3E38-4358-9E48-8DA95CD67595}" dateTime="2024-05-20T15:54:35" maxSheetId="2" userName="Пользователь Windows" r:id="rId38" minRId="408" maxRId="430">
    <sheetIdMap count="1">
      <sheetId val="1"/>
    </sheetIdMap>
  </header>
  <header guid="{905521AB-8278-432D-A8D7-BA36F8F39C2A}" dateTime="2024-05-20T15:59:03" maxSheetId="2" userName="Пользователь Windows" r:id="rId39" minRId="434" maxRId="441">
    <sheetIdMap count="1">
      <sheetId val="1"/>
    </sheetIdMap>
  </header>
  <header guid="{546C73F3-FB56-4FF6-8CB1-71061D57421A}" dateTime="2024-05-20T16:36:01" maxSheetId="2" userName="Пользователь Windows" r:id="rId40" minRId="442" maxRId="443">
    <sheetIdMap count="1">
      <sheetId val="1"/>
    </sheetIdMap>
  </header>
  <header guid="{1F82DB0D-70CA-4331-8974-0CF80E429684}" dateTime="2024-05-20T16:51:35" maxSheetId="2" userName="Пользователь Windows" r:id="rId41" minRId="444" maxRId="450">
    <sheetIdMap count="1">
      <sheetId val="1"/>
    </sheetIdMap>
  </header>
  <header guid="{B115833D-5CE6-4572-B7ED-3FC8F3D759E8}" dateTime="2024-05-20T16:53:18" maxSheetId="2" userName="Пользователь Windows" r:id="rId42" minRId="451">
    <sheetIdMap count="1">
      <sheetId val="1"/>
    </sheetIdMap>
  </header>
  <header guid="{72BED80D-C0E0-4C2D-B022-1481E366ABB2}" dateTime="2024-05-20T16:57:01" maxSheetId="2" userName="Пользователь Windows" r:id="rId43" minRId="452">
    <sheetIdMap count="1">
      <sheetId val="1"/>
    </sheetIdMap>
  </header>
  <header guid="{70C836A7-729D-4EFD-8192-6757E8083BD3}" dateTime="2024-05-21T10:08:04" maxSheetId="2" userName="Пользователь Windows" r:id="rId44">
    <sheetIdMap count="1">
      <sheetId val="1"/>
    </sheetIdMap>
  </header>
  <header guid="{F63993DB-20E6-45E4-8987-2EED295BEBA0}" dateTime="2024-05-21T10:57:31" maxSheetId="2" userName="Пользователь Windows" r:id="rId45" minRId="456" maxRId="491">
    <sheetIdMap count="1">
      <sheetId val="1"/>
    </sheetIdMap>
  </header>
  <header guid="{ACA276D2-F237-4957-9F8F-BC901496B494}" dateTime="2024-05-21T11:54:20" maxSheetId="2" userName="Пользователь Windows" r:id="rId46" minRId="492" maxRId="498">
    <sheetIdMap count="1">
      <sheetId val="1"/>
    </sheetIdMap>
  </header>
  <header guid="{75126B30-02B0-46F9-94B9-82A03754B837}" dateTime="2024-05-21T12:39:43" maxSheetId="2" userName="Пользователь Windows" r:id="rId47" minRId="502" maxRId="515">
    <sheetIdMap count="1">
      <sheetId val="1"/>
    </sheetIdMap>
  </header>
  <header guid="{30CEBE05-2F8A-495E-8E9B-D8CBA425B73C}" dateTime="2024-05-21T12:45:45" maxSheetId="2" userName="Пользователь Windows" r:id="rId48" minRId="519" maxRId="523">
    <sheetIdMap count="1">
      <sheetId val="1"/>
    </sheetIdMap>
  </header>
  <header guid="{C092CFFB-C80F-4A36-9353-2F05419B685A}" dateTime="2024-05-21T12:54:50" maxSheetId="2" userName="Пользователь Windows" r:id="rId49" minRId="524" maxRId="533">
    <sheetIdMap count="1">
      <sheetId val="1"/>
    </sheetIdMap>
  </header>
  <header guid="{3A3F7B51-C31B-4007-B974-8CBE10311694}" dateTime="2024-05-21T13:01:26" maxSheetId="2" userName="Пользователь Windows" r:id="rId50" minRId="534" maxRId="542">
    <sheetIdMap count="1">
      <sheetId val="1"/>
    </sheetIdMap>
  </header>
  <header guid="{7DD959D2-A856-4A4F-ACF0-60D82D2AF19A}" dateTime="2024-05-21T14:40:36" maxSheetId="2" userName="Пользователь Windows" r:id="rId51" minRId="543" maxRId="546">
    <sheetIdMap count="1">
      <sheetId val="1"/>
    </sheetIdMap>
  </header>
  <header guid="{9E8BA43B-58F8-482A-8FC1-67E33B589A6B}" dateTime="2024-05-21T14:50:29" maxSheetId="2" userName="Пользователь Windows" r:id="rId52" minRId="547" maxRId="563">
    <sheetIdMap count="1">
      <sheetId val="1"/>
    </sheetIdMap>
  </header>
  <header guid="{3A9F0FC0-B30C-4737-963F-EB78A12BBE61}" dateTime="2024-05-21T14:51:10" maxSheetId="2" userName="Пользователь Windows" r:id="rId53" minRId="564">
    <sheetIdMap count="1">
      <sheetId val="1"/>
    </sheetIdMap>
  </header>
  <header guid="{791CEAAE-6447-461D-B323-1FB9B24100B0}" dateTime="2024-05-21T15:12:05" maxSheetId="2" userName="Пользователь Windows" r:id="rId54" minRId="565" maxRId="572">
    <sheetIdMap count="1">
      <sheetId val="1"/>
    </sheetIdMap>
  </header>
  <header guid="{A6570990-1D5B-4A54-A7BA-FDA7453BFE7D}" dateTime="2024-05-21T15:17:45" maxSheetId="2" userName="Пользователь Windows" r:id="rId55" minRId="576" maxRId="577">
    <sheetIdMap count="1">
      <sheetId val="1"/>
    </sheetIdMap>
  </header>
  <header guid="{64732F9E-8FA6-4EC7-A47A-12AFA4465F39}" dateTime="2024-05-21T15:50:57" maxSheetId="2" userName="Пользователь Windows" r:id="rId56">
    <sheetIdMap count="1">
      <sheetId val="1"/>
    </sheetIdMap>
  </header>
  <header guid="{B6211F44-3CF2-4BFE-9716-5465372B9E09}" dateTime="2024-05-21T18:01:52" maxSheetId="2" userName="Пользователь Windows" r:id="rId57" minRId="581" maxRId="615">
    <sheetIdMap count="1">
      <sheetId val="1"/>
    </sheetIdMap>
  </header>
  <header guid="{C9F1EA77-B292-49DB-8069-B7EA7C21A94C}" dateTime="2024-06-04T09:22:25" maxSheetId="2" userName="Пользователь Windows" r:id="rId58">
    <sheetIdMap count="1">
      <sheetId val="1"/>
    </sheetIdMap>
  </header>
  <header guid="{8680AC5B-597A-487B-A8FE-50534FEF648A}" dateTime="2024-06-04T09:45:16" maxSheetId="2" userName="Пользователь Windows" r:id="rId59" minRId="622" maxRId="645">
    <sheetIdMap count="1">
      <sheetId val="1"/>
    </sheetIdMap>
  </header>
  <header guid="{353C5A26-6E41-47C2-95F0-058779C43262}" dateTime="2024-06-04T09:47:50" maxSheetId="2" userName="Пользователь Windows" r:id="rId60" minRId="649">
    <sheetIdMap count="1">
      <sheetId val="1"/>
    </sheetIdMap>
  </header>
  <header guid="{134D2791-58FC-4AAB-B968-08FC8C010A06}" dateTime="2024-06-04T10:09:22" maxSheetId="2" userName="Пользователь Windows" r:id="rId61" minRId="650" maxRId="651">
    <sheetIdMap count="1">
      <sheetId val="1"/>
    </sheetIdMap>
  </header>
  <header guid="{41DEC6FA-10A5-4369-BC60-FF51C0641594}" dateTime="2024-06-04T10:16:30" maxSheetId="2" userName="Пользователь Windows" r:id="rId62" minRId="652" maxRId="653">
    <sheetIdMap count="1">
      <sheetId val="1"/>
    </sheetIdMap>
  </header>
  <header guid="{6AC15222-6567-4BDF-B20E-9CFFC73C1FC9}" dateTime="2024-06-04T10:18:07" maxSheetId="2" userName="Пользователь Windows" r:id="rId63" minRId="654">
    <sheetIdMap count="1">
      <sheetId val="1"/>
    </sheetIdMap>
  </header>
  <header guid="{4393EFA9-E294-4C9E-B3D4-DC20F21AF4CF}" dateTime="2024-06-06T12:23:29" maxSheetId="2" userName="Пользователь Windows" r:id="rId64" minRId="655" maxRId="665">
    <sheetIdMap count="1">
      <sheetId val="1"/>
    </sheetIdMap>
  </header>
  <header guid="{32040062-74CF-4D50-A268-048377B2D6EB}" dateTime="2024-06-06T12:32:27" maxSheetId="2" userName="Пользователь Windows" r:id="rId65" minRId="666">
    <sheetIdMap count="1">
      <sheetId val="1"/>
    </sheetIdMap>
  </header>
  <header guid="{7F492417-0169-4C69-834F-D2E97F7FFCAF}" dateTime="2024-06-06T15:49:53" maxSheetId="2" userName="Пользователь Windows" r:id="rId66" minRId="667" maxRId="699">
    <sheetIdMap count="1">
      <sheetId val="1"/>
    </sheetIdMap>
  </header>
  <header guid="{28D611C4-8265-4D88-9304-F456EAC69A81}" dateTime="2024-06-06T16:10:03" maxSheetId="2" userName="Пользователь Windows" r:id="rId67" minRId="700" maxRId="702">
    <sheetIdMap count="1">
      <sheetId val="1"/>
    </sheetIdMap>
  </header>
  <header guid="{43769AFC-5582-4BAC-BA89-FFDED1CD8275}" dateTime="2024-06-06T16:13:35" maxSheetId="2" userName="Пользователь Windows" r:id="rId68" minRId="703" maxRId="723">
    <sheetIdMap count="1">
      <sheetId val="1"/>
    </sheetIdMap>
  </header>
  <header guid="{7CC5A6D5-C9A4-468C-80D6-9200E0E494FA}" dateTime="2024-06-06T16:23:14" maxSheetId="2" userName="Пользователь Windows" r:id="rId69" minRId="724" maxRId="726">
    <sheetIdMap count="1">
      <sheetId val="1"/>
    </sheetIdMap>
  </header>
  <header guid="{1B70FFAF-D8FC-4E54-BB99-4A5553697DA4}" dateTime="2024-06-06T16:51:22" maxSheetId="2" userName="Пользователь Windows" r:id="rId70" minRId="727" maxRId="731">
    <sheetIdMap count="1">
      <sheetId val="1"/>
    </sheetIdMap>
  </header>
  <header guid="{B11EB6EA-A6B1-477D-A06B-C4097B6E0BBE}" dateTime="2024-06-07T11:58:08" maxSheetId="2" userName="Пользователь Windows" r:id="rId71" minRId="732">
    <sheetIdMap count="1">
      <sheetId val="1"/>
    </sheetIdMap>
  </header>
  <header guid="{4C27128B-4A23-4805-B618-0D8A79722D82}" dateTime="2024-06-07T16:59:02" maxSheetId="2" userName="Пользователь Windows" r:id="rId72" minRId="736">
    <sheetIdMap count="1">
      <sheetId val="1"/>
    </sheetIdMap>
  </header>
  <header guid="{AEC99C8C-1E86-4AFA-852B-46F401F42F43}" dateTime="2024-06-17T09:41:42" maxSheetId="2" userName="Пользователь Windows" r:id="rId73" minRId="737">
    <sheetIdMap count="1">
      <sheetId val="1"/>
    </sheetIdMap>
  </header>
  <header guid="{ECDF3AC8-4735-412B-83F0-DA0306B3923C}" dateTime="2024-06-17T10:05:29" maxSheetId="2" userName="Пользователь Windows" r:id="rId74" minRId="738" maxRId="741">
    <sheetIdMap count="1">
      <sheetId val="1"/>
    </sheetIdMap>
  </header>
  <header guid="{1083C5D2-6A1D-48BA-A867-4BC738DD6106}" dateTime="2024-06-21T08:53:49" maxSheetId="2" userName="Пользователь Windows" r:id="rId75">
    <sheetIdMap count="1">
      <sheetId val="1"/>
    </sheetIdMap>
  </header>
  <header guid="{3E04E6B2-97E1-4E67-84D2-AABE6E0FF853}" dateTime="2024-06-21T09:03:11" maxSheetId="2" userName="Пользователь Windows" r:id="rId76">
    <sheetIdMap count="1">
      <sheetId val="1"/>
    </sheetIdMap>
  </header>
  <header guid="{CF7CB62B-1227-41FD-B323-DF95135EB67F}" dateTime="2024-06-21T09:05:22" maxSheetId="2" userName="Пользователь Windows" r:id="rId77" minRId="748" maxRId="749">
    <sheetIdMap count="1">
      <sheetId val="1"/>
    </sheetIdMap>
  </header>
  <header guid="{E36DBB95-351F-4A4F-81BC-C4384F31AC28}" dateTime="2024-06-21T14:56:26" maxSheetId="2" userName="Пользователь Windows" r:id="rId78" minRId="750" maxRId="752">
    <sheetIdMap count="1">
      <sheetId val="1"/>
    </sheetIdMap>
  </header>
  <header guid="{77CC5A17-68A3-4474-AE76-3B835B04C1FF}" dateTime="2024-06-21T15:00:42" maxSheetId="2" userName="Пользователь Windows" r:id="rId79" minRId="756" maxRId="760">
    <sheetIdMap count="1">
      <sheetId val="1"/>
    </sheetIdMap>
  </header>
  <header guid="{AA393B38-9F9C-4F94-8AE5-17B0D7146C54}" dateTime="2025-06-03T14:12:24" maxSheetId="2" userName="Пользователь Windows" r:id="rId80" minRId="761">
    <sheetIdMap count="1">
      <sheetId val="1"/>
    </sheetIdMap>
  </header>
  <header guid="{8D8AEFAD-8792-406D-89CA-9B6C0592631C}" dateTime="2025-06-03T14:16:11" maxSheetId="2" userName="Пользователь Windows" r:id="rId81" minRId="765" maxRId="974">
    <sheetIdMap count="1">
      <sheetId val="1"/>
    </sheetIdMap>
  </header>
  <header guid="{58B799B5-4D9D-42F7-832B-9EA26E6071DA}" dateTime="2025-06-03T14:16:44" maxSheetId="2" userName="Пользователь Windows" r:id="rId82" minRId="975" maxRId="976">
    <sheetIdMap count="1">
      <sheetId val="1"/>
    </sheetIdMap>
  </header>
  <header guid="{B0D3F2E2-3DBE-4BDF-BBEB-5707F7FF06F7}" dateTime="2025-06-04T13:11:13" maxSheetId="2" userName="Пользователь Windows" r:id="rId83" minRId="977" maxRId="1013">
    <sheetIdMap count="1">
      <sheetId val="1"/>
    </sheetIdMap>
  </header>
  <header guid="{BBC82F82-DB73-4CAA-9B75-0FCCC1E5C243}" dateTime="2025-06-04T13:24:52" maxSheetId="2" userName="Пользователь Windows" r:id="rId84" minRId="1017" maxRId="1052">
    <sheetIdMap count="1">
      <sheetId val="1"/>
    </sheetIdMap>
  </header>
  <header guid="{5BAC6C75-D012-4E86-8104-97B20E578148}" dateTime="2025-06-04T13:31:19" maxSheetId="2" userName="Пользователь Windows" r:id="rId85" minRId="1053">
    <sheetIdMap count="1">
      <sheetId val="1"/>
    </sheetIdMap>
  </header>
  <header guid="{0EC56C62-8C60-4C32-989F-8DDA86F1D36E}" dateTime="2025-06-05T16:37:41" maxSheetId="2" userName="Пользователь Windows" r:id="rId86" minRId="1054" maxRId="1057">
    <sheetIdMap count="1">
      <sheetId val="1"/>
    </sheetIdMap>
  </header>
  <header guid="{0CFA8143-121A-4E4F-A908-64FF31FC15D6}" dateTime="2025-06-05T16:47:04" maxSheetId="2" userName="Пользователь Windows" r:id="rId87" minRId="1061" maxRId="1086">
    <sheetIdMap count="1">
      <sheetId val="1"/>
    </sheetIdMap>
  </header>
  <header guid="{0AE8694A-3DD3-43F1-816D-90B1485E6A4F}" dateTime="2025-06-05T16:48:06" maxSheetId="2" userName="Пользователь Windows" r:id="rId88" minRId="1087" maxRId="1089">
    <sheetIdMap count="1">
      <sheetId val="1"/>
    </sheetIdMap>
  </header>
  <header guid="{B5610D68-128A-467B-885E-A72CF679D040}" dateTime="2025-06-05T17:09:43" maxSheetId="2" userName="Пользователь Windows" r:id="rId89" minRId="1090" maxRId="1091">
    <sheetIdMap count="1">
      <sheetId val="1"/>
    </sheetIdMap>
  </header>
  <header guid="{C9DDEDE3-7A98-4569-8441-88E77B62C493}" dateTime="2025-06-06T09:50:38" maxSheetId="2" userName="Пользователь Windows" r:id="rId90" minRId="1092">
    <sheetIdMap count="1">
      <sheetId val="1"/>
    </sheetIdMap>
  </header>
  <header guid="{64695203-7C02-421B-839F-FD147555B6E1}" dateTime="2025-06-06T09:55:47" maxSheetId="2" userName="Пользователь Windows" r:id="rId91" minRId="1096">
    <sheetIdMap count="1">
      <sheetId val="1"/>
    </sheetIdMap>
  </header>
  <header guid="{7B736798-ECED-47EE-BFE3-8F4150100D33}" dateTime="2025-06-06T10:09:41" maxSheetId="2" userName="Пользователь Windows" r:id="rId92" minRId="1097" maxRId="1100">
    <sheetIdMap count="1">
      <sheetId val="1"/>
    </sheetIdMap>
  </header>
  <header guid="{A514892D-07D6-45F1-8B8B-622FE82E6190}" dateTime="2025-06-06T10:10:25" maxSheetId="2" userName="Пользователь Windows" r:id="rId93" minRId="1101" maxRId="1102">
    <sheetIdMap count="1">
      <sheetId val="1"/>
    </sheetIdMap>
  </header>
  <header guid="{FD951384-7EAB-4E01-A4B0-0FF5C27226B1}" dateTime="2025-06-06T10:13:49" maxSheetId="2" userName="Пользователь Windows" r:id="rId94" minRId="1103">
    <sheetIdMap count="1">
      <sheetId val="1"/>
    </sheetIdMap>
  </header>
  <header guid="{30BAB519-401E-4A8E-BB6C-93E2DAB3FF14}" dateTime="2025-06-06T10:33:09" maxSheetId="2" userName="Пользователь Windows" r:id="rId95">
    <sheetIdMap count="1">
      <sheetId val="1"/>
    </sheetIdMap>
  </header>
  <header guid="{8F185474-AB86-47E3-9B5D-4FC7BDD97EED}" dateTime="2025-06-06T10:41:49" maxSheetId="2" userName="Пользователь Windows" r:id="rId96" minRId="1104">
    <sheetIdMap count="1">
      <sheetId val="1"/>
    </sheetIdMap>
  </header>
  <header guid="{8A125803-20C6-44C9-88BE-64DE4C71B147}" dateTime="2025-06-06T10:43:57" maxSheetId="2" userName="Пользователь Windows" r:id="rId97">
    <sheetIdMap count="1">
      <sheetId val="1"/>
    </sheetIdMap>
  </header>
  <header guid="{9F580A87-E914-49F4-ADE1-8A59E8B319F0}" dateTime="2025-06-09T09:33:40" maxSheetId="2" userName="Пользователь Windows" r:id="rId98" minRId="1105" maxRId="1106">
    <sheetIdMap count="1">
      <sheetId val="1"/>
    </sheetIdMap>
  </header>
  <header guid="{67BB4376-A112-43E0-A592-9028630B1FF3}" dateTime="2025-06-09T09:34:13" maxSheetId="2" userName="Пользователь Windows" r:id="rId99" minRId="1110">
    <sheetIdMap count="1">
      <sheetId val="1"/>
    </sheetIdMap>
  </header>
  <header guid="{144FA155-1604-472D-A437-BC93D2ACCFDD}" dateTime="2025-06-09T09:40:41" maxSheetId="2" userName="Пользователь Windows" r:id="rId100" minRId="1111">
    <sheetIdMap count="1">
      <sheetId val="1"/>
    </sheetIdMap>
  </header>
  <header guid="{5D9B303B-1857-4BE1-89F1-BA2E62415767}" dateTime="2025-06-09T09:49:41" maxSheetId="2" userName="Пользователь Windows" r:id="rId101" minRId="1112">
    <sheetIdMap count="1">
      <sheetId val="1"/>
    </sheetIdMap>
  </header>
  <header guid="{FD9671DB-340A-4E5E-B3C7-B9B10B77CF75}" dateTime="2025-06-09T10:23:46" maxSheetId="2" userName="Пользователь Windows" r:id="rId102" minRId="1113" maxRId="1115">
    <sheetIdMap count="1">
      <sheetId val="1"/>
    </sheetIdMap>
  </header>
  <header guid="{A9D5F2BF-5507-4190-8BAC-1D9D7AF07C94}" dateTime="2025-06-09T10:25:30" maxSheetId="2" userName="Пользователь Windows" r:id="rId103">
    <sheetIdMap count="1">
      <sheetId val="1"/>
    </sheetIdMap>
  </header>
  <header guid="{053104AB-9722-4D87-ADFA-333D6CC27C7B}" dateTime="2025-06-11T09:13:12" maxSheetId="2" userName="Iru" r:id="rId104" minRId="1116" maxRId="1152">
    <sheetIdMap count="1">
      <sheetId val="1"/>
    </sheetIdMap>
  </header>
  <header guid="{8BAB0C76-0D65-48C8-9DF6-385ED77937A7}" dateTime="2025-06-11T09:21:41" maxSheetId="2" userName="Iru" r:id="rId105" minRId="1156" maxRId="1168">
    <sheetIdMap count="1">
      <sheetId val="1"/>
    </sheetIdMap>
  </header>
  <header guid="{CDFAED1C-36A3-4959-8974-DD9912AA9929}" dateTime="2025-06-11T09:21:49" maxSheetId="2" userName="Iru" r:id="rId106">
    <sheetIdMap count="1">
      <sheetId val="1"/>
    </sheetIdMap>
  </header>
  <header guid="{633F58F8-5D64-4FB9-989F-9BB86B543505}" dateTime="2025-06-11T09:28:01" maxSheetId="2" userName="Iru" r:id="rId107" minRId="1169" maxRId="1170">
    <sheetIdMap count="1">
      <sheetId val="1"/>
    </sheetIdMap>
  </header>
  <header guid="{E74FA6AC-6AAC-4EEF-B0BF-3C53D7FD324B}" dateTime="2025-06-11T09:28:45" maxSheetId="2" userName="Iru" r:id="rId108" minRId="1171">
    <sheetIdMap count="1">
      <sheetId val="1"/>
    </sheetIdMap>
  </header>
  <header guid="{E7363D2F-AF18-43E0-9BDC-3A820EFB0257}" dateTime="2025-06-11T09:32:46" maxSheetId="2" userName="Iru" r:id="rId109" minRId="1172" maxRId="1179">
    <sheetIdMap count="1">
      <sheetId val="1"/>
    </sheetIdMap>
  </header>
  <header guid="{ADA92435-9854-4AC5-884A-F68336135E52}" dateTime="2025-06-11T09:34:42" maxSheetId="2" userName="Iru" r:id="rId110" minRId="1180" maxRId="1181">
    <sheetIdMap count="1">
      <sheetId val="1"/>
    </sheetIdMap>
  </header>
  <header guid="{1E32B3C5-32F7-45D5-8F09-6BF183374EE4}" dateTime="2025-06-11T09:36:40" maxSheetId="2" userName="Iru" r:id="rId111" minRId="1182" maxRId="1183">
    <sheetIdMap count="1">
      <sheetId val="1"/>
    </sheetIdMap>
  </header>
  <header guid="{AAD56268-CABF-45C5-946C-1FEC5AB70F61}" dateTime="2025-06-11T09:37:19" maxSheetId="2" userName="Iru" r:id="rId112" minRId="1184">
    <sheetIdMap count="1">
      <sheetId val="1"/>
    </sheetIdMap>
  </header>
  <header guid="{4B7EFB36-ACEC-43D6-AF3A-F432B37F8470}" dateTime="2025-06-11T09:37:53" maxSheetId="2" userName="Iru" r:id="rId113" minRId="1185">
    <sheetIdMap count="1">
      <sheetId val="1"/>
    </sheetIdMap>
  </header>
  <header guid="{CDAD9875-3FEF-41E2-BB21-E3193A1B9313}" dateTime="2025-06-11T09:38:27" maxSheetId="2" userName="Iru" r:id="rId114" minRId="1186" maxRId="1187">
    <sheetIdMap count="1">
      <sheetId val="1"/>
    </sheetIdMap>
  </header>
  <header guid="{13D59F9C-BF32-4E50-8860-2AA35BC5AC47}" dateTime="2025-06-11T09:40:09" maxSheetId="2" userName="Iru" r:id="rId115" minRId="1188" maxRId="1189">
    <sheetIdMap count="1">
      <sheetId val="1"/>
    </sheetIdMap>
  </header>
  <header guid="{01452416-3F07-4991-ACE2-D12FCFD64BEA}" dateTime="2025-06-11T09:42:07" maxSheetId="2" userName="Iru" r:id="rId116" minRId="1190" maxRId="1194">
    <sheetIdMap count="1">
      <sheetId val="1"/>
    </sheetIdMap>
  </header>
  <header guid="{AE8EE31D-28C6-4B89-9C09-CA659C11F52B}" dateTime="2025-06-11T09:43:26" maxSheetId="2" userName="Iru" r:id="rId117" minRId="1195" maxRId="1216">
    <sheetIdMap count="1">
      <sheetId val="1"/>
    </sheetIdMap>
  </header>
  <header guid="{3941C31A-A7C1-44A0-B62D-C7EAE41DC938}" dateTime="2025-06-11T09:52:19" maxSheetId="2" userName="Iru" r:id="rId118">
    <sheetIdMap count="1">
      <sheetId val="1"/>
    </sheetIdMap>
  </header>
  <header guid="{13807572-4AF3-49F9-BC39-DF221AE5DE53}" dateTime="2025-06-11T10:32:58" maxSheetId="2" userName="Пользователь Windows" r:id="rId119" minRId="1223">
    <sheetIdMap count="1">
      <sheetId val="1"/>
    </sheetIdMap>
  </header>
  <header guid="{C25FD2FA-F4FC-4D1C-A0CA-E41D84E7B059}" dateTime="2025-06-11T10:43:03" maxSheetId="2" userName="Пользователь Windows" r:id="rId120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24">
    <dxf>
      <fill>
        <patternFill patternType="solid">
          <bgColor rgb="FFFFFF00"/>
        </patternFill>
      </fill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1" sId="1">
    <oc r="L31" t="inlineStr">
      <is>
        <t xml:space="preserve"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16211601152010000140. Уменьшение от плана связано с тем, что количество постановлений по главе 15 КоАП ежегодно уменьшается. </t>
      </is>
    </oc>
    <nc r="L31" t="inlineStr">
      <is>
        <t xml:space="preserve"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16211601152010000140. Уменьшение от плана связано с тем, что количество постановлений по главе 15 КоАП ежегодно уменьшается. В 2024 году исполнение запланированного дохода составило 7,9%. </t>
      </is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2" sId="1">
    <oc r="L3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16211601192010000140</t>
      </is>
    </oc>
    <nc r="L3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16211601192010000140. Уменьшение от плана связано с тем, что в 2023 году поступали разовые крупные суммы штрафов от ООО "Бурсиб-н" в сумме 10000,0 тыс.руб., от АО Канекс технология" в сумме 5000,0 тыс.руб., от ДФИНП Мэрии г. Новосибирска в сумме 9425,0 тыс.руб., в 2024 году поступления уменьшились на 46,1%</t>
      </is>
    </nc>
  </rcc>
  <rfmt sheetId="1" sqref="L36" start="0" length="2147483647">
    <dxf>
      <font>
        <color auto="1"/>
      </font>
    </dxf>
  </rfmt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3" sId="1">
    <oc r="K24">
      <f>(D24+E24+G24+J24)/(41/12)</f>
    </oc>
    <nc r="K24"/>
  </rcc>
  <rcc rId="1114" sId="1">
    <oc r="K39">
      <v>0</v>
    </oc>
    <nc r="K39"/>
  </rcc>
  <rfmt sheetId="1" sqref="L40" start="0" length="0">
    <dxf>
      <font>
        <sz val="11"/>
        <name val="Times New Roman"/>
        <scheme val="none"/>
      </font>
    </dxf>
  </rfmt>
  <rcc rId="1115" sId="1">
    <oc r="K40">
      <f>(D40+E40+G40+J40)/(41/12)</f>
    </oc>
    <nc r="K40">
      <f>(D40+E40+G40+J40)/(41/12)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6">
    <dxf>
      <numFmt numFmtId="164" formatCode="#,##0.0"/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:D1048576" start="0" length="2147483647">
    <dxf>
      <font>
        <color rgb="FFFF0000"/>
      </font>
    </dxf>
  </rfmt>
  <rfmt sheetId="1" sqref="D1:D1048576" start="0" length="2147483647">
    <dxf>
      <font>
        <color auto="1"/>
      </font>
    </dxf>
  </rfmt>
  <rfmt sheetId="1" sqref="D46:K46" start="0" length="2147483647">
    <dxf>
      <font>
        <color rgb="FFFF0000"/>
      </font>
    </dxf>
  </rfmt>
  <rfmt sheetId="1" sqref="D46" start="0" length="2147483647">
    <dxf>
      <font>
        <color auto="1"/>
      </font>
    </dxf>
  </rfmt>
  <rfmt sheetId="1" sqref="E46" start="0" length="2147483647">
    <dxf>
      <font>
        <color auto="1"/>
      </font>
    </dxf>
  </rfmt>
  <rfmt sheetId="1" sqref="G46" start="0" length="2147483647">
    <dxf>
      <font>
        <color auto="1"/>
      </font>
    </dxf>
  </rfmt>
  <rfmt sheetId="1" sqref="F46" start="0" length="2147483647">
    <dxf>
      <font>
        <color auto="1"/>
      </font>
    </dxf>
  </rfmt>
  <rcc rId="1116" sId="1">
    <oc r="H11">
      <f>ROUND((F11/G11),1)</f>
    </oc>
    <nc r="H11">
      <f>F11/G11</f>
    </nc>
  </rcc>
  <rcc rId="1117" sId="1">
    <oc r="H12">
      <f>ROUND((F12/G12),1)</f>
    </oc>
    <nc r="H12">
      <f>F12/G12</f>
    </nc>
  </rcc>
  <rcc rId="1118" sId="1">
    <oc r="H13">
      <f>ROUND((F13/G13),1)</f>
    </oc>
    <nc r="H13">
      <f>F13/G13</f>
    </nc>
  </rcc>
  <rcc rId="1119" sId="1">
    <oc r="H14">
      <f>ROUND((F14/G14),1)</f>
    </oc>
    <nc r="H14">
      <f>F14/G14</f>
    </nc>
  </rcc>
  <rcc rId="1120" sId="1" numFmtId="14">
    <oc r="H15">
      <v>0</v>
    </oc>
    <nc r="H15">
      <f>F15/G15</f>
    </nc>
  </rcc>
  <rcc rId="1121" sId="1">
    <oc r="H16">
      <f>ROUND((F16/G16),1)</f>
    </oc>
    <nc r="H16">
      <f>F16/G16</f>
    </nc>
  </rcc>
  <rcc rId="1122" sId="1" numFmtId="14">
    <oc r="H17">
      <v>0</v>
    </oc>
    <nc r="H17">
      <f>F17/G17</f>
    </nc>
  </rcc>
  <rcc rId="1123" sId="1">
    <oc r="H18">
      <f>ROUND((F18/G18),1)</f>
    </oc>
    <nc r="H18">
      <f>F18/G18</f>
    </nc>
  </rcc>
  <rcc rId="1124" sId="1">
    <oc r="H19">
      <f>ROUND((F19/G19),1)</f>
    </oc>
    <nc r="H19">
      <f>F19/G19</f>
    </nc>
  </rcc>
  <rcc rId="1125" sId="1">
    <oc r="H20">
      <f>ROUND((F20/G20),1)</f>
    </oc>
    <nc r="H20">
      <f>F20/G20</f>
    </nc>
  </rcc>
  <rcc rId="1126" sId="1">
    <oc r="H21">
      <f>ROUND((F21/G21),1)</f>
    </oc>
    <nc r="H21">
      <f>F21/G21</f>
    </nc>
  </rcc>
  <rcc rId="1127" sId="1" odxf="1" dxf="1" numFmtId="14">
    <oc r="H22">
      <v>0</v>
    </oc>
    <nc r="H22">
      <f>F22/G22</f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128" sId="1">
    <oc r="H23">
      <f>ROUND((F23/G23),1)</f>
    </oc>
    <nc r="H23">
      <f>F23/G23</f>
    </nc>
  </rcc>
  <rcc rId="1129" sId="1" odxf="1" dxf="1">
    <oc r="H24">
      <f>ROUND((F24/G24),1)</f>
    </oc>
    <nc r="H24">
      <f>F24/G24</f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130" sId="1">
    <oc r="H25">
      <f>ROUND((F25/G25),1)</f>
    </oc>
    <nc r="H25">
      <f>F25/G25</f>
    </nc>
  </rcc>
  <rcc rId="1131" sId="1" odxf="1" s="1" dxf="1">
    <oc r="H26" t="inlineStr">
      <is>
        <t>-</t>
      </is>
    </oc>
    <nc r="H26">
      <f>F26/G26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scheme val="none"/>
      </font>
      <numFmt numFmtId="165" formatCode="0.0%"/>
      <fill>
        <patternFill patternType="solid">
          <bgColor indexed="9"/>
        </patternFill>
      </fill>
      <alignment wrapText="1" readingOrder="0"/>
    </ndxf>
  </rcc>
  <rcc rId="1132" sId="1">
    <oc r="H27">
      <f>ROUND((F27/G27),1)</f>
    </oc>
    <nc r="H27">
      <f>F27/G27</f>
    </nc>
  </rcc>
  <rcc rId="1133" sId="1">
    <oc r="H28">
      <f>ROUND((F28/G28),1)</f>
    </oc>
    <nc r="H28">
      <f>F28/G28</f>
    </nc>
  </rcc>
  <rcc rId="1134" sId="1">
    <oc r="H29">
      <f>ROUND((F29/G29),1)</f>
    </oc>
    <nc r="H29">
      <f>F29/G29</f>
    </nc>
  </rcc>
  <rcc rId="1135" sId="1">
    <oc r="H30">
      <f>ROUND((F30/G30),1)</f>
    </oc>
    <nc r="H30">
      <f>F30/G30</f>
    </nc>
  </rcc>
  <rcc rId="1136" sId="1">
    <oc r="H31">
      <f>ROUND((F31/G31),1)</f>
    </oc>
    <nc r="H31">
      <f>F31/G31</f>
    </nc>
  </rcc>
  <rcc rId="1137" sId="1">
    <oc r="H32">
      <f>ROUND((F32/G32),1)</f>
    </oc>
    <nc r="H32">
      <f>F32/G32</f>
    </nc>
  </rcc>
  <rcc rId="1138" sId="1">
    <oc r="H33">
      <f>ROUND((F33/G33),1)</f>
    </oc>
    <nc r="H33">
      <f>F33/G33</f>
    </nc>
  </rcc>
  <rcc rId="1139" sId="1">
    <oc r="H34">
      <f>ROUND((F34/G34),1)</f>
    </oc>
    <nc r="H34">
      <f>F34/G34</f>
    </nc>
  </rcc>
  <rcc rId="1140" sId="1">
    <oc r="H35">
      <f>ROUND((F35/G35),1)</f>
    </oc>
    <nc r="H35">
      <f>F35/G35</f>
    </nc>
  </rcc>
  <rcc rId="1141" sId="1">
    <oc r="H36">
      <f>ROUND((F36/G36),1)</f>
    </oc>
    <nc r="H36">
      <f>F36/G36</f>
    </nc>
  </rcc>
  <rcc rId="1142" sId="1">
    <oc r="H37">
      <f>ROUND((F37/G37),1)</f>
    </oc>
    <nc r="H37">
      <f>F37/G37</f>
    </nc>
  </rcc>
  <rcc rId="1143" sId="1">
    <oc r="H38">
      <f>ROUND((F38/G38),1)</f>
    </oc>
    <nc r="H38">
      <f>F38/G38</f>
    </nc>
  </rcc>
  <rcc rId="1144" sId="1">
    <oc r="H39">
      <f>ROUND((F39/G39),1)</f>
    </oc>
    <nc r="H39">
      <f>F39/G39</f>
    </nc>
  </rcc>
  <rcc rId="1145" sId="1">
    <oc r="H40">
      <f>ROUND((F40/G40),1)</f>
    </oc>
    <nc r="H40">
      <f>F40/G40</f>
    </nc>
  </rcc>
  <rcc rId="1146" sId="1">
    <oc r="H41">
      <f>ROUND((F41/G41),1)</f>
    </oc>
    <nc r="H41">
      <f>F41/G41</f>
    </nc>
  </rcc>
  <rcc rId="1147" sId="1">
    <oc r="H42">
      <f>ROUND((F42/G42),1)</f>
    </oc>
    <nc r="H42">
      <f>F42/G42</f>
    </nc>
  </rcc>
  <rcc rId="1148" sId="1">
    <oc r="H43" t="inlineStr">
      <is>
        <t>-</t>
      </is>
    </oc>
    <nc r="H43">
      <f>F43/G43</f>
    </nc>
  </rcc>
  <rcc rId="1149" sId="1">
    <oc r="H44" t="inlineStr">
      <is>
        <t>-</t>
      </is>
    </oc>
    <nc r="H44">
      <f>F44/G44</f>
    </nc>
  </rcc>
  <rcc rId="1150" sId="1">
    <oc r="H45" t="inlineStr">
      <is>
        <t>-</t>
      </is>
    </oc>
    <nc r="H45">
      <f>F45/G45</f>
    </nc>
  </rcc>
  <rcc rId="1151" sId="1">
    <oc r="H46">
      <f>ROUND((F46/G46),1)</f>
    </oc>
    <nc r="H46">
      <f>F46/G46</f>
    </nc>
  </rcc>
  <rcc rId="1152" sId="1">
    <oc r="H10">
      <v>0</v>
    </oc>
    <nc r="H10">
      <f>F10/G10</f>
    </nc>
  </rcc>
  <rdn rId="0" localSheetId="1" customView="1" name="Z_62196CFD_3757_402E_BE23_904EB6DC7B34_.wvu.PrintArea" hidden="1" oldHidden="1">
    <formula>'неналоговые и гос.пошлина'!$A$1:$L$48</formula>
  </rdn>
  <rdn rId="0" localSheetId="1" customView="1" name="Z_62196CFD_3757_402E_BE23_904EB6DC7B34_.wvu.PrintTitles" hidden="1" oldHidden="1">
    <formula>'неналоговые и гос.пошлина'!$7:$9</formula>
  </rdn>
  <rdn rId="0" localSheetId="1" customView="1" name="Z_62196CFD_3757_402E_BE23_904EB6DC7B34_.wvu.Rows" hidden="1" oldHidden="1">
    <formula>'неналоговые и гос.пошлина'!$57:$57</formula>
  </rdn>
  <rcv guid="{62196CFD-3757-402E-BE23-904EB6DC7B34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>
    <oc r="H10">
      <f>F10/G10</f>
    </oc>
    <nc r="H10" t="inlineStr">
      <is>
        <t>-</t>
      </is>
    </nc>
  </rcc>
  <rcc rId="1157" sId="1">
    <oc r="H15">
      <f>F15/G15</f>
    </oc>
    <nc r="H15" t="inlineStr">
      <is>
        <t>-</t>
      </is>
    </nc>
  </rcc>
  <rcc rId="1158" sId="1">
    <oc r="H19">
      <f>F19/G19</f>
    </oc>
    <nc r="H19" t="inlineStr">
      <is>
        <t>-</t>
      </is>
    </nc>
  </rcc>
  <rrc rId="1159" sId="1" ref="A22:XFD22" action="deleteRow">
    <undo index="0" exp="area" ref3D="1" dr="$A$57:$XFD$57" dn="Z_62196CFD_3757_402E_BE23_904EB6DC7B34_.wvu.Rows" sId="1"/>
    <undo index="0" exp="area" ref3D="1" dr="$A$57:$XFD$57" dn="Z_FDDC14AB_E228_4644_93B1_2B631DF22506_.wvu.Rows" sId="1"/>
    <undo index="0" exp="area" ref3D="1" dr="$A$57:$XFD$57" dn="Z_08696D8B_4F11_4D0B_9481_6800584F3FCE_.wvu.Rows" sId="1"/>
    <rfmt sheetId="1" xfDxf="1" sqref="A22:XFD22" start="0" length="0">
      <dxf>
        <font/>
      </dxf>
    </rfmt>
    <rcc rId="0" sId="1" s="1" dxf="1">
      <nc r="A22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2" t="inlineStr">
        <is>
      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субьектов Россицйской Федерации, учреждениями субъектов Российской Федерации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C22" t="inlineStr">
        <is>
          <t>16211601112010000140</t>
        </is>
      </nc>
      <ndxf>
        <font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2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22">
        <f>F22/G22</f>
      </nc>
      <ndxf>
        <font>
          <sz val="11"/>
          <color auto="1"/>
          <name val="Times New Roman"/>
          <scheme val="none"/>
        </font>
        <numFmt numFmtId="165" formatCode="0.0%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22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22" start="0" length="0">
      <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K22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2" start="0" length="0">
      <dxf>
        <font>
          <sz val="11"/>
          <color auto="1"/>
          <name val="Times New Roman"/>
          <scheme val="none"/>
        </font>
        <numFmt numFmtId="164" formatCode="#,##0.0"/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2" start="0" length="0">
      <dxf>
        <font>
          <color auto="1"/>
        </font>
        <numFmt numFmtId="167" formatCode="#,##0.00_ ;[Red]\-#,##0.00\ "/>
      </dxf>
    </rfmt>
    <rfmt sheetId="1" sqref="N22" start="0" length="0">
      <dxf>
        <font>
          <color auto="1"/>
        </font>
      </dxf>
    </rfmt>
  </rrc>
  <rcc rId="1160" sId="1">
    <oc r="H23">
      <f>F23/G23</f>
    </oc>
    <nc r="H23" t="inlineStr">
      <is>
        <t>-</t>
      </is>
    </nc>
  </rcc>
  <rcc rId="1161" sId="1" numFmtId="4">
    <nc r="F25">
      <v>0</v>
    </nc>
  </rcc>
  <rrc rId="1162" sId="1" ref="A25:XFD25" action="deleteRow">
    <undo index="0" exp="area" ref3D="1" dr="$A$56:$XFD$56" dn="Z_62196CFD_3757_402E_BE23_904EB6DC7B34_.wvu.Rows" sId="1"/>
    <undo index="0" exp="area" ref3D="1" dr="$A$56:$XFD$56" dn="Z_FDDC14AB_E228_4644_93B1_2B631DF22506_.wvu.Rows" sId="1"/>
    <undo index="0" exp="area" ref3D="1" dr="$A$56:$XFD$56" dn="Z_08696D8B_4F11_4D0B_9481_6800584F3FCE_.wvu.Rows" sId="1"/>
    <rfmt sheetId="1" xfDxf="1" sqref="A25:XFD25" start="0" length="0">
      <dxf>
        <font>
          <color auto="1"/>
        </font>
      </dxf>
    </rfmt>
    <rcc rId="0" sId="1" s="1" dxf="1">
      <nc r="A25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5" t="inlineStr">
        <is>
      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C25" t="inlineStr">
        <is>
          <t>16211601132010000140</t>
        </is>
      </nc>
      <ndxf>
        <font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5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5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5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H25">
        <f>F25/G25</f>
      </nc>
      <ndxf>
        <font>
          <sz val="11"/>
          <color auto="1"/>
          <name val="Times New Roman"/>
          <scheme val="none"/>
        </font>
        <numFmt numFmtId="165" formatCode="0.0%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I25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25" start="0" length="0">
      <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 numFmtId="4">
      <nc r="K25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5" start="0" length="0">
      <dxf>
        <font>
          <sz val="11"/>
          <color rgb="FFFF0000"/>
          <name val="Times New Roman"/>
          <scheme val="none"/>
        </font>
        <numFmt numFmtId="164" formatCode="#,##0.0"/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5" start="0" length="0">
      <dxf>
        <numFmt numFmtId="167" formatCode="#,##0.00_ ;[Red]\-#,##0.00\ "/>
      </dxf>
    </rfmt>
  </rrc>
  <rcc rId="1163" sId="1" numFmtId="4">
    <nc r="F26">
      <v>0</v>
    </nc>
  </rcc>
  <rcc rId="1164" sId="1" numFmtId="4">
    <nc r="F33">
      <v>0</v>
    </nc>
  </rcc>
  <rcc rId="1165" sId="1">
    <oc r="H43">
      <f>F43/G43</f>
    </oc>
    <nc r="H43" t="inlineStr">
      <is>
        <t>-</t>
      </is>
    </nc>
  </rcc>
  <rfmt sheetId="1" sqref="H44" start="0" length="2147483647">
    <dxf>
      <font>
        <color auto="1"/>
      </font>
    </dxf>
  </rfmt>
  <rfmt sheetId="1" sqref="I44:J44" start="0" length="2147483647">
    <dxf>
      <font>
        <color auto="1"/>
      </font>
    </dxf>
  </rfmt>
  <rfmt sheetId="1" sqref="K11" start="0" length="2147483647">
    <dxf>
      <font>
        <color rgb="FFFF0000"/>
      </font>
    </dxf>
  </rfmt>
  <rcc rId="1166" sId="1">
    <oc r="L12" t="inlineStr">
      <is>
        <t xml:space="preserve"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недостачи, исходя из фактического поступления по состоянию на 01.06.2025 </t>
      </is>
    </oc>
    <nc r="L12" t="inlineStr">
      <is>
        <t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недостачи. По состоянию на 01.06.2025 все недостачи возмещены, поступление доходов не ожидается.</t>
      </is>
    </nc>
  </rcc>
  <rcc rId="1167" sId="1" numFmtId="4">
    <nc r="J15">
      <v>0</v>
    </nc>
  </rcc>
  <rcc rId="1168" sId="1" odxf="1" dxf="1">
    <nc r="L15" t="inlineStr">
      <is>
        <t>УОДМС данный КБК не администирует, поступлений не ожидается</t>
      </is>
    </nc>
    <odxf>
      <font>
        <sz val="11"/>
        <color rgb="FFFF0000"/>
        <name val="Times New Roman"/>
        <scheme val="none"/>
      </font>
    </odxf>
    <ndxf>
      <font>
        <sz val="11"/>
        <color rgb="FFFF0000"/>
        <name val="Times New Roman"/>
        <scheme val="none"/>
      </font>
    </ndxf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15">
    <dxf>
      <alignment horizontal="center" readingOrder="0"/>
    </dxf>
  </rfmt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16" start="0" length="2147483647">
    <dxf>
      <font>
        <color rgb="FFFF0000"/>
      </font>
    </dxf>
  </rfmt>
  <rfmt sheetId="1" sqref="K16" start="0" length="2147483647">
    <dxf>
      <font>
        <color auto="1"/>
      </font>
    </dxf>
  </rfmt>
  <rcc rId="1169" sId="1" numFmtId="4">
    <nc r="J17">
      <v>0</v>
    </nc>
  </rcc>
  <rfmt sheetId="1" sqref="L17">
    <dxf>
      <alignment horizontal="center" readingOrder="0"/>
    </dxf>
  </rfmt>
  <rcc rId="1170" sId="1">
    <oc r="L17" t="inlineStr">
      <is>
        <t>Платежи поступали на неверный КБК, проводилось уточнение на КБК 16211601083010000140</t>
      </is>
    </oc>
    <nc r="L17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</t>
      </is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1" sId="1">
    <oc r="L18" t="inlineStr">
      <is>
        <t>Ожидаемая оценка рассчитана,  исходя из исполнения за 3 предыдущих года и 5 месяцев текущего года, с учетом динамики поступления доходов в текущем году,а также с учетом уточнения поступления с КБК 16211601082010000140</t>
      </is>
    </oc>
    <nc r="L18" t="inlineStr">
      <is>
        <t>Ожидаемая оценка рассчитана,  исходя из исполнения за 3 предыдущих года и 5 месяцев текущего года, с учетом динамики поступления доходов в текущем году,а также с учетом уточнения поступлений.</t>
      </is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2" sId="1" numFmtId="4">
    <nc r="J19">
      <v>0</v>
    </nc>
  </rcc>
  <rcc rId="1173" sId="1">
    <nc r="L19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</t>
      </is>
    </nc>
  </rcc>
  <rfmt sheetId="1" sqref="L19">
    <dxf>
      <alignment horizontal="center" readingOrder="0"/>
    </dxf>
  </rfmt>
  <rfmt sheetId="1" sqref="L19" start="0" length="2147483647">
    <dxf>
      <font>
        <color auto="1"/>
      </font>
    </dxf>
  </rfmt>
  <rcc rId="1174" sId="1" numFmtId="4">
    <nc r="J23">
      <v>0</v>
    </nc>
  </rcc>
  <rcc rId="1175" sId="1" numFmtId="4">
    <nc r="K23">
      <v>0</v>
    </nc>
  </rcc>
  <rcc rId="1176" sId="1">
    <nc r="L23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</t>
      </is>
    </nc>
  </rcc>
  <rfmt sheetId="1" sqref="L23">
    <dxf>
      <alignment horizontal="center" readingOrder="0"/>
    </dxf>
  </rfmt>
  <rcc rId="1177" sId="1">
    <oc r="L2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oc>
    <nc r="L2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 с учетом уточнения невыясненных поступлений за запросу УФК</t>
      </is>
    </nc>
  </rcc>
  <rcc rId="1178" sId="1" numFmtId="4">
    <nc r="J26">
      <v>0</v>
    </nc>
  </rcc>
  <rfmt sheetId="1" sqref="L1:L1048576">
    <dxf>
      <alignment horizontal="center" readingOrder="0"/>
    </dxf>
  </rfmt>
  <rfmt sheetId="1" sqref="L1:L1048576">
    <dxf>
      <alignment vertical="center" readingOrder="0"/>
    </dxf>
  </rfmt>
  <rcc rId="1179" sId="1">
    <oc r="L26" t="inlineStr">
      <is>
        <t>Платежи поступали на неверный КБК, проводилось уточнение на КБК 16211601143010000140</t>
      </is>
    </oc>
    <nc r="L26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</t>
      </is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гос.пошлина'!$A$1:$O$57</formula>
    <oldFormula>'неналоговые и гос.пошлина'!$A$1:$O$57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dn rId="0" localSheetId="1" customView="1" name="Z_FDDC14AB_E228_4644_93B1_2B631DF22506_.wvu.Cols" hidden="1" oldHidden="1">
    <formula>'неналоговые и гос.пошлина'!$L:$N</formula>
    <oldFormula>'неналоговые и гос.пошлина'!$L:$N</oldFormula>
  </rdn>
  <rcv guid="{FDDC14AB-E228-4644-93B1-2B631DF22506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0" sId="1">
    <oc r="L27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16211601142010000140</t>
      </is>
    </oc>
    <nc r="L27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поступлений.</t>
      </is>
    </nc>
  </rcc>
  <rcc rId="1181" sId="1">
    <oc r="L28" t="inlineStr">
      <is>
        <t>Платежи поступали на неверный КБК, проводится  уточнение на КБК 16211601153010000140</t>
      </is>
    </oc>
    <nc r="L28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 Сумма, поступившая в текущем году будет уточнена на иной КБК.</t>
      </is>
    </nc>
  </rcc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2" sId="1">
    <oc r="L29" t="inlineStr">
      <is>
        <t xml:space="preserve"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16211601152010000140. Уменьшение от плана связано с тем, что количество постановлений по главе 15 КоАП ежегодно уменьшается. В 2024 году исполнение запланированного дохода составило 7,9%. </t>
      </is>
    </oc>
    <nc r="L29" t="inlineStr">
      <is>
        <t xml:space="preserve"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поступлений. Уменьшение от плана связано с тем, что количество постановлений по главе 15 КоАП ежегодно уменьшается. В 2024 году исполнение запланированного дохода составило 7,9%. </t>
      </is>
    </nc>
  </rcc>
  <rcc rId="1183" sId="1">
    <oc r="L33" t="inlineStr">
      <is>
        <t>Платежи поступали на неверный КБК, проводится уточнение на КБК 16211601193010000140</t>
      </is>
    </oc>
    <nc r="L33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 Сумма, поступившая в текущем году будет уточнена на иной КБК.</t>
      </is>
    </nc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4" sId="1">
    <oc r="L3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16211601192010000140. Уменьшение от плана связано с тем, что в 2023 году поступали разовые крупные суммы штрафов от ООО "Бурсиб-н" в сумме 10000,0 тыс.руб., от АО Канекс технология" в сумме 5000,0 тыс.руб., от ДФИНП Мэрии г. Новосибирска в сумме 9425,0 тыс.руб., в 2024 году поступления уменьшились на 46,1%</t>
      </is>
    </oc>
    <nc r="L3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поступлений. Уменьшение от плана связано с тем, что в 2023 году поступали разовые крупные суммы штрафов от ООО "Бурсиб-н" в сумме 10000,0 тыс.руб., от АО Канекс технология" в сумме 5000,0 тыс.руб., от ДФИНП Мэрии г. Новосибирска в сумме 9425,0 тыс.руб., в 2024 году поступления уменьшились на 46,1%</t>
      </is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" sId="1">
    <oc r="L35" t="inlineStr">
      <is>
        <t>Платежи поступили на неверный КБК, находятся в процессе уточнения на КБК 16211601203010000140</t>
      </is>
    </oc>
    <nc r="L35" t="inlineStr">
      <is>
        <t>УОДМС данный КБК не администирует, поступлений не ожидается. В предыдущие периоды производилось уточнение поступлений на иные КБК. Сумма, поступившая в текущем году будет уточнена на иной КБК.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" sId="1">
    <oc r="L3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16211601202010000140</t>
      </is>
    </oc>
    <nc r="L3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поступлений.</t>
      </is>
    </nc>
  </rcc>
  <rcc rId="1187" sId="1" numFmtId="4">
    <nc r="K37">
      <v>0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 numFmtId="4">
    <nc r="I41">
      <v>0</v>
    </nc>
  </rcc>
  <rcc rId="1189" sId="1">
    <oc r="L41" t="inlineStr">
      <is>
        <t>Ожидаемая оценка на 2025 год рассчитана, исходя из фактически выставленных претензий</t>
      </is>
    </oc>
    <nc r="L41" t="inlineStr">
      <is>
        <t>Ожидаемая оценка на 2025 год рассчитана, исходя из фактически взысканных средств с должника, находящегося в процессе банкротства.</t>
      </is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0" sId="1" numFmtId="4">
    <nc r="I42">
      <v>0</v>
    </nc>
  </rcc>
  <rcc rId="1191" sId="1" numFmtId="4">
    <nc r="I43">
      <v>0</v>
    </nc>
  </rcc>
  <rcc rId="1192" sId="1" numFmtId="4">
    <nc r="J43">
      <v>0</v>
    </nc>
  </rcc>
  <rcc rId="1193" sId="1">
    <oc r="K44">
      <f>SUM(K10:K43)</f>
    </oc>
    <nc r="K44">
      <f>SUM(K10:K43)</f>
    </nc>
  </rcc>
  <rfmt sheetId="1" sqref="K44" start="0" length="2147483647">
    <dxf>
      <font>
        <color auto="1"/>
      </font>
    </dxf>
  </rfmt>
  <rcc rId="1194" sId="1">
    <oc r="K11">
      <f>(D11+E11+G11+J11)/(41/12)</f>
    </oc>
    <nc r="K11">
      <f>204.5+12.7+5+2500</f>
    </nc>
  </rcc>
  <rfmt sheetId="1" sqref="K11" start="0" length="2147483647">
    <dxf>
      <font>
        <color auto="1"/>
      </font>
    </dxf>
  </rfmt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" start="0" length="0">
    <dxf/>
  </rfmt>
  <rfmt sheetId="1" sqref="A14" start="0" length="0">
    <dxf/>
  </rfmt>
  <rfmt sheetId="1" sqref="A16" start="0" length="0">
    <dxf/>
  </rfmt>
  <rfmt sheetId="1" sqref="A18" start="0" length="0">
    <dxf/>
  </rfmt>
  <rfmt sheetId="1" sqref="A20" start="0" length="0">
    <dxf/>
  </rfmt>
  <rcc rId="1195" sId="1" odxf="1" s="1" dxf="1">
    <oc r="A22">
      <v>14</v>
    </oc>
    <nc r="A22">
      <v>13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1196" sId="1" odxf="1" s="1" dxf="1">
    <oc r="A23">
      <v>15</v>
    </oc>
    <nc r="A23">
      <v>14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1197" sId="1" odxf="1" s="1" dxf="1">
    <oc r="A24">
      <v>16</v>
    </oc>
    <nc r="A24">
      <v>15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1198" sId="1">
    <oc r="A25">
      <v>18</v>
    </oc>
    <nc r="A25">
      <v>16</v>
    </nc>
  </rcc>
  <rcc rId="1199" sId="1" odxf="1" dxf="1">
    <oc r="A26">
      <v>19</v>
    </oc>
    <nc r="A26">
      <v>17</v>
    </nc>
    <odxf/>
    <ndxf/>
  </rcc>
  <rcc rId="1200" sId="1">
    <oc r="A27">
      <v>20</v>
    </oc>
    <nc r="A27">
      <v>18</v>
    </nc>
  </rcc>
  <rcc rId="1201" sId="1" odxf="1" dxf="1">
    <oc r="A28">
      <v>21</v>
    </oc>
    <nc r="A28">
      <v>19</v>
    </nc>
    <odxf/>
    <ndxf/>
  </rcc>
  <rcc rId="1202" sId="1">
    <oc r="A29">
      <v>22</v>
    </oc>
    <nc r="A29">
      <v>20</v>
    </nc>
  </rcc>
  <rcc rId="1203" sId="1" odxf="1" dxf="1">
    <oc r="A30">
      <v>23</v>
    </oc>
    <nc r="A30">
      <v>21</v>
    </nc>
    <odxf/>
    <ndxf/>
  </rcc>
  <rcc rId="1204" sId="1">
    <oc r="A31">
      <v>24</v>
    </oc>
    <nc r="A31">
      <v>22</v>
    </nc>
  </rcc>
  <rcc rId="1205" sId="1" odxf="1" dxf="1">
    <oc r="A32">
      <v>25</v>
    </oc>
    <nc r="A32">
      <v>23</v>
    </nc>
    <odxf/>
    <ndxf/>
  </rcc>
  <rcc rId="1206" sId="1">
    <oc r="A33">
      <v>26</v>
    </oc>
    <nc r="A33">
      <v>24</v>
    </nc>
  </rcc>
  <rcc rId="1207" sId="1" odxf="1" dxf="1">
    <oc r="A34">
      <v>27</v>
    </oc>
    <nc r="A34">
      <v>25</v>
    </nc>
    <odxf/>
    <ndxf/>
  </rcc>
  <rcc rId="1208" sId="1">
    <oc r="A35">
      <v>28</v>
    </oc>
    <nc r="A35">
      <v>26</v>
    </nc>
  </rcc>
  <rcc rId="1209" sId="1" odxf="1" dxf="1">
    <oc r="A36">
      <v>29</v>
    </oc>
    <nc r="A36">
      <v>27</v>
    </nc>
    <odxf/>
    <ndxf/>
  </rcc>
  <rcc rId="1210" sId="1">
    <oc r="A37">
      <v>30</v>
    </oc>
    <nc r="A37">
      <v>28</v>
    </nc>
  </rcc>
  <rcc rId="1211" sId="1" odxf="1" dxf="1">
    <oc r="A38">
      <v>31</v>
    </oc>
    <nc r="A38">
      <v>29</v>
    </nc>
    <odxf/>
    <ndxf/>
  </rcc>
  <rcc rId="1212" sId="1">
    <oc r="A39">
      <v>32</v>
    </oc>
    <nc r="A39">
      <v>30</v>
    </nc>
  </rcc>
  <rcc rId="1213" sId="1" odxf="1" dxf="1">
    <oc r="A40">
      <v>33</v>
    </oc>
    <nc r="A40">
      <v>31</v>
    </nc>
    <odxf/>
    <ndxf/>
  </rcc>
  <rcc rId="1214" sId="1">
    <oc r="A41">
      <v>34</v>
    </oc>
    <nc r="A41">
      <v>32</v>
    </nc>
  </rcc>
  <rcc rId="1215" sId="1" odxf="1" dxf="1">
    <oc r="A42">
      <v>35</v>
    </oc>
    <nc r="A42">
      <v>33</v>
    </nc>
    <odxf/>
    <ndxf/>
  </rcc>
  <rcc rId="1216" sId="1">
    <oc r="A43">
      <v>36</v>
    </oc>
    <nc r="A43">
      <v>34</v>
    </nc>
  </rcc>
  <rcv guid="{62196CFD-3757-402E-BE23-904EB6DC7B34}" action="delete"/>
  <rdn rId="0" localSheetId="1" customView="1" name="Z_62196CFD_3757_402E_BE23_904EB6DC7B34_.wvu.PrintArea" hidden="1" oldHidden="1">
    <formula>'неналоговые и гос.пошлина'!$A$1:$L$44</formula>
    <oldFormula>'неналоговые и гос.пошлина'!$A$1:$L$46</oldFormula>
  </rdn>
  <rdn rId="0" localSheetId="1" customView="1" name="Z_62196CFD_3757_402E_BE23_904EB6DC7B34_.wvu.PrintTitles" hidden="1" oldHidden="1">
    <formula>'неналоговые и гос.пошлина'!$7:$9</formula>
    <oldFormula>'неналоговые и гос.пошлина'!$7:$9</oldFormula>
  </rdn>
  <rdn rId="0" localSheetId="1" customView="1" name="Z_62196CFD_3757_402E_BE23_904EB6DC7B34_.wvu.Rows" hidden="1" oldHidden="1">
    <formula>'неналоговые и гос.пошлина'!$55:$55</formula>
    <oldFormula>'неналоговые и гос.пошлина'!$55:$55</oldFormula>
  </rdn>
  <rcv guid="{62196CFD-3757-402E-BE23-904EB6DC7B3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196CFD-3757-402E-BE23-904EB6DC7B34}" action="delete"/>
  <rdn rId="0" localSheetId="1" customView="1" name="Z_62196CFD_3757_402E_BE23_904EB6DC7B34_.wvu.PrintArea" hidden="1" oldHidden="1">
    <formula>'неналоговые и гос.пошлина'!$A$1:$L$44</formula>
    <oldFormula>'неналоговые и гос.пошлина'!$A$1:$L$44</oldFormula>
  </rdn>
  <rdn rId="0" localSheetId="1" customView="1" name="Z_62196CFD_3757_402E_BE23_904EB6DC7B34_.wvu.PrintTitles" hidden="1" oldHidden="1">
    <formula>'неналоговые и гос.пошлина'!$7:$9</formula>
    <oldFormula>'неналоговые и гос.пошлина'!$7:$9</oldFormula>
  </rdn>
  <rdn rId="0" localSheetId="1" customView="1" name="Z_62196CFD_3757_402E_BE23_904EB6DC7B34_.wvu.Rows" hidden="1" oldHidden="1">
    <formula>'неналоговые и гос.пошлина'!$55:$55</formula>
    <oldFormula>'неналоговые и гос.пошлина'!$55:$55</oldFormula>
  </rdn>
  <rcv guid="{62196CFD-3757-402E-BE23-904EB6DC7B34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3" sId="1">
    <oc r="L2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 с учетом уточнения невыясненных поступлений за запросу УФК</t>
      </is>
    </oc>
    <nc r="L2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 с учетом уточнения невыясненных поступлений по запросу УФК</t>
      </is>
    </nc>
  </rcc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4" sId="1" ref="A22:XFD22" action="deleteRow">
    <undo index="0" exp="area" ref3D="1" dr="$A$57:$XFD$57" dn="Z_08696D8B_4F11_4D0B_9481_6800584F3FCE_.wvu.Rows" sId="1"/>
    <undo index="0" exp="area" ref3D="1" dr="$A$57:$XFD$57" dn="Z_FDDC14AB_E228_4644_93B1_2B631DF22506_.wvu.Rows" sId="1"/>
    <undo index="0" exp="area" ref3D="1" dr="$L$1:$N$1048576" dn="Z_08696D8B_4F11_4D0B_9481_6800584F3FCE_.wvu.Cols" sId="1"/>
    <undo index="0" exp="area" ref3D="1" dr="$L$1:$N$1048576" dn="Z_FDDC14AB_E228_4644_93B1_2B631DF22506_.wvu.Cols" sId="1"/>
    <rfmt sheetId="1" xfDxf="1" sqref="A22:XFD22" start="0" length="0">
      <dxf>
        <font/>
      </dxf>
    </rfmt>
    <rcc rId="0" sId="1" s="1" dxf="1">
      <nc r="A22">
        <v>13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2" t="inlineStr">
        <is>
      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C22" t="inlineStr">
        <is>
          <t>16211601112010000140</t>
        </is>
      </nc>
      <ndxf>
        <font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2">
        <v>31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2">
        <v>-31</v>
      </nc>
      <ndxf>
        <font>
          <color rgb="FFFF0000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G22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H22">
        <v>0</v>
      </nc>
      <ndxf>
        <font>
          <sz val="11"/>
          <color auto="1"/>
          <name val="Times New Roman"/>
          <scheme val="none"/>
        </font>
        <numFmt numFmtId="165" formatCode="0.0%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I22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J22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K22">
        <v>72.5</v>
      </nc>
      <ndxf>
        <font>
          <sz val="11"/>
          <color auto="1"/>
          <name val="Times New Roman"/>
          <scheme val="none"/>
        </font>
        <numFmt numFmtId="164" formatCode="#,##0.0"/>
        <fill>
          <patternFill patternType="solid">
            <bgColor rgb="FFFFFF00"/>
          </patternFill>
        </fill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L22">
        <v>0</v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M22">
        <v>0</v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N22">
        <v>0</v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O22" start="0" length="0">
      <dxf>
        <font>
          <sz val="11"/>
          <color rgb="FFFF0000"/>
          <name val="Times New Roman"/>
          <scheme val="none"/>
        </font>
        <numFmt numFmtId="164" formatCode="#,##0.0"/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2" start="0" length="0">
      <dxf>
        <font>
          <color auto="1"/>
        </font>
      </dxf>
    </rfmt>
    <rfmt sheetId="1" sqref="Q22" start="0" length="0">
      <dxf>
        <font>
          <color auto="1"/>
        </font>
      </dxf>
    </rfmt>
  </rrc>
  <rrc rId="35" sId="1" ref="A23:XFD23" action="deleteRow">
    <undo index="0" exp="area" ref3D="1" dr="$A$56:$XFD$56" dn="Z_08696D8B_4F11_4D0B_9481_6800584F3FCE_.wvu.Rows" sId="1"/>
    <undo index="0" exp="area" ref3D="1" dr="$A$56:$XFD$56" dn="Z_FDDC14AB_E228_4644_93B1_2B631DF22506_.wvu.Rows" sId="1"/>
    <undo index="0" exp="area" ref3D="1" dr="$L$1:$N$1048576" dn="Z_08696D8B_4F11_4D0B_9481_6800584F3FCE_.wvu.Cols" sId="1"/>
    <undo index="0" exp="area" ref3D="1" dr="$L$1:$N$1048576" dn="Z_FDDC14AB_E228_4644_93B1_2B631DF22506_.wvu.Cols" sId="1"/>
    <rfmt sheetId="1" xfDxf="1" sqref="A23:XFD23" start="0" length="0">
      <dxf>
        <font/>
      </dxf>
    </rfmt>
    <rcc rId="0" sId="1" s="1" dxf="1">
      <nc r="A23">
        <v>15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3" t="inlineStr">
        <is>
  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 учреждениями субъектов Российской Федерации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C23" t="inlineStr">
        <is>
          <t>16211601122010000140</t>
        </is>
      </nc>
      <ndxf>
        <font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3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3">
        <v>3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3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G23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H23">
        <v>0</v>
      </nc>
      <ndxf>
        <font>
          <sz val="11"/>
          <color auto="1"/>
          <name val="Times New Roman"/>
          <scheme val="none"/>
        </font>
        <numFmt numFmtId="165" formatCode="0.0%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I23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J23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K23">
        <v>539</v>
      </nc>
      <ndxf>
        <font>
          <sz val="11"/>
          <color auto="1"/>
          <name val="Times New Roman"/>
          <scheme val="none"/>
        </font>
        <numFmt numFmtId="164" formatCode="#,##0.0"/>
        <fill>
          <patternFill patternType="solid">
            <bgColor rgb="FFFFFF00"/>
          </patternFill>
        </fill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L23">
        <v>0</v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M23">
        <v>0</v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N23">
        <v>0</v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O23" start="0" length="0">
      <dxf>
        <font>
          <sz val="11"/>
          <color rgb="FFFF0000"/>
          <name val="Times New Roman"/>
          <scheme val="none"/>
        </font>
        <numFmt numFmtId="164" formatCode="#,##0.0"/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P23" start="0" length="0">
      <dxf>
        <font>
          <color auto="1"/>
        </font>
      </dxf>
    </rfmt>
    <rfmt sheetId="1" sqref="Q23" start="0" length="0">
      <dxf>
        <font>
          <color auto="1"/>
        </font>
      </dxf>
    </rfmt>
  </rrc>
  <rcc rId="36" sId="1" numFmtId="4">
    <oc r="K22">
      <v>490.9</v>
    </oc>
    <nc r="K22">
      <v>72.5</v>
    </nc>
  </rcc>
  <rcc rId="37" sId="1" numFmtId="4">
    <oc r="K23">
      <v>0</v>
    </oc>
    <nc r="K23">
      <v>490.9</v>
    </nc>
  </rcc>
  <rrc rId="38" sId="1" ref="A24:XFD24" action="deleteRow">
    <undo index="0" exp="area" ref3D="1" dr="$A$55:$XFD$55" dn="Z_08696D8B_4F11_4D0B_9481_6800584F3FCE_.wvu.Rows" sId="1"/>
    <undo index="0" exp="area" ref3D="1" dr="$A$55:$XFD$55" dn="Z_FDDC14AB_E228_4644_93B1_2B631DF22506_.wvu.Rows" sId="1"/>
    <undo index="0" exp="area" ref3D="1" dr="$L$1:$N$1048576" dn="Z_08696D8B_4F11_4D0B_9481_6800584F3FCE_.wvu.Cols" sId="1"/>
    <undo index="0" exp="area" ref3D="1" dr="$L$1:$N$1048576" dn="Z_FDDC14AB_E228_4644_93B1_2B631DF22506_.wvu.Cols" sId="1"/>
    <rfmt sheetId="1" xfDxf="1" sqref="A24:XFD24" start="0" length="0">
      <dxf>
        <font>
          <color auto="1"/>
        </font>
      </dxf>
    </rfmt>
    <rcc rId="0" sId="1" s="1" dxf="1">
      <nc r="A24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4" t="inlineStr">
        <is>
      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C24" t="inlineStr">
        <is>
          <t>16211601132010000140</t>
        </is>
      </nc>
      <ndxf>
        <font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4">
        <v>50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4">
        <v>-50</v>
      </nc>
      <ndxf>
        <font>
          <color rgb="FFFF0000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G24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H24">
        <v>0</v>
      </nc>
      <ndxf>
        <font>
          <sz val="11"/>
          <color auto="1"/>
          <name val="Times New Roman"/>
          <scheme val="none"/>
        </font>
        <numFmt numFmtId="165" formatCode="0.0%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I24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J24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K24">
        <v>2542.3000000000002</v>
      </nc>
      <ndxf>
        <font>
          <sz val="11"/>
          <color auto="1"/>
          <name val="Times New Roman"/>
          <scheme val="none"/>
        </font>
        <numFmt numFmtId="164" formatCode="#,##0.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L24">
        <v>0</v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M24">
        <v>0</v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N24" start="0" length="0">
      <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="1" sqref="O24" start="0" length="0">
      <dxf>
        <font>
          <sz val="11"/>
          <color rgb="FFFF0000"/>
          <name val="Times New Roman"/>
          <scheme val="none"/>
        </font>
        <numFmt numFmtId="164" formatCode="#,##0.0"/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" sId="1" numFmtId="4">
    <oc r="K24">
      <v>0</v>
    </oc>
    <nc r="K24">
      <v>539</v>
    </nc>
  </rcc>
  <rcc rId="40" sId="1" numFmtId="4">
    <oc r="K25">
      <v>1777.2</v>
    </oc>
    <nc r="K25">
      <v>0</v>
    </nc>
  </rcc>
  <rcc rId="41" sId="1" numFmtId="4">
    <oc r="K26">
      <v>1067.3</v>
    </oc>
    <nc r="K26">
      <v>2542.3000000000002</v>
    </nc>
  </rcc>
  <rcc rId="42" sId="1" numFmtId="4">
    <oc r="K27">
      <v>893.7</v>
    </oc>
    <nc r="K27">
      <v>0</v>
    </nc>
  </rcc>
  <rcc rId="43" sId="1" numFmtId="4">
    <oc r="K28">
      <v>52.5</v>
    </oc>
    <nc r="K28">
      <v>1777.2</v>
    </nc>
  </rcc>
  <rcc rId="44" sId="1" numFmtId="4">
    <oc r="K30">
      <v>38088.199999999997</v>
    </oc>
    <nc r="K30">
      <v>893.7</v>
    </nc>
  </rcc>
  <rcc rId="45" sId="1" numFmtId="4">
    <oc r="K31">
      <v>0</v>
    </oc>
    <nc r="K31">
      <v>52.5</v>
    </nc>
  </rcc>
  <rcc rId="46" sId="1" numFmtId="4">
    <oc r="K32">
      <v>16951.8</v>
    </oc>
    <nc r="K32">
      <v>0</v>
    </nc>
  </rcc>
  <rcc rId="47" sId="1" numFmtId="4">
    <oc r="K33">
      <v>80.3</v>
    </oc>
    <nc r="K33">
      <v>38088.199999999997</v>
    </nc>
  </rcc>
  <rcc rId="48" sId="1" numFmtId="4">
    <oc r="K34">
      <v>296.89999999999998</v>
    </oc>
    <nc r="K34">
      <v>0</v>
    </nc>
  </rcc>
  <rcc rId="49" sId="1" numFmtId="4">
    <oc r="K35">
      <v>0</v>
    </oc>
    <nc r="K35">
      <v>16951.8</v>
    </nc>
  </rcc>
  <rcc rId="50" sId="1" numFmtId="4">
    <oc r="K36">
      <v>17.3</v>
    </oc>
    <nc r="K36">
      <v>80.3</v>
    </nc>
  </rcc>
  <rcc rId="51" sId="1" numFmtId="4">
    <oc r="K37">
      <v>0</v>
    </oc>
    <nc r="K37">
      <v>296.89999999999998</v>
    </nc>
  </rcc>
  <rcc rId="52" sId="1" numFmtId="4">
    <oc r="K39">
      <v>0</v>
    </oc>
    <nc r="K39">
      <v>17.3</v>
    </nc>
  </rcc>
  <rcc rId="53" sId="1">
    <oc r="K43">
      <f>SUM(K10:K42)</f>
    </oc>
    <nc r="K43">
      <f>SUM(K10:K42)</f>
    </nc>
  </rcc>
  <rcc rId="54" sId="1" numFmtId="4">
    <oc r="K29">
      <v>0</v>
    </oc>
    <nc r="K29">
      <v>1067.3</v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гос.пошлина'!$A$1:$L$46</formula>
    <oldFormula>'неналоговые и гос.пошлина'!$A$1:$L$46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гос.пошлина'!$55:$55</formula>
    <oldFormula>'неналоговые и гос.пошлина'!$55:$55</oldFormula>
  </rdn>
  <rcv guid="{FDDC14AB-E228-4644-93B1-2B631DF2250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" sId="1" ref="A22:XFD22" action="insertRow">
    <undo index="0" exp="area" ref3D="1" dr="$A$54:$XFD$54" dn="Z_08696D8B_4F11_4D0B_9481_6800584F3FCE_.wvu.Rows" sId="1"/>
    <undo index="0" exp="area" ref3D="1" dr="$A$54:$XFD$54" dn="Z_FDDC14AB_E228_4644_93B1_2B631DF22506_.wvu.Rows" sId="1"/>
    <undo index="0" exp="area" ref3D="1" dr="$L$1:$N$1048576" dn="Z_08696D8B_4F11_4D0B_9481_6800584F3FCE_.wvu.Cols" sId="1"/>
    <undo index="0" exp="area" ref3D="1" dr="$L$1:$N$1048576" dn="Z_FDDC14AB_E228_4644_93B1_2B631DF22506_.wvu.Cols" sId="1"/>
  </rrc>
  <rfmt sheetId="1" sqref="A1:A1048576" start="0" length="2147483647">
    <dxf>
      <font>
        <color rgb="FFFF0000"/>
      </font>
    </dxf>
  </rfmt>
  <rcc rId="56" sId="1">
    <nc r="B22" t="inlineStr">
      <is>
    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должностными лицами органов исполнительной власти субьектов Россицйской Федерации, учреждениями субъектов Российской Федерации</t>
      </is>
    </nc>
  </rcc>
  <rcc rId="57" sId="1">
    <nc r="C22" t="inlineStr">
      <is>
        <t>16211601112010000140</t>
      </is>
    </nc>
  </rcc>
  <rcc rId="58" sId="1" numFmtId="4">
    <nc r="D22">
      <v>31</v>
    </nc>
  </rcc>
  <rcc rId="59" sId="1" numFmtId="4">
    <nc r="F22">
      <v>0</v>
    </nc>
  </rcc>
  <rcc rId="60" sId="1" odxf="1" s="1" dxf="1" numFmtId="4">
    <nc r="G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wrapText="0" readingOrder="0"/>
    </ndxf>
  </rcc>
  <rcc rId="61" sId="1" odxf="1" s="1" dxf="1" numFmtId="4">
    <nc r="H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5" formatCode="0.0%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fill>
        <patternFill patternType="none">
          <bgColor indexed="65"/>
        </patternFill>
      </fill>
      <alignment wrapText="0" readingOrder="0"/>
    </ndxf>
  </rcc>
  <rcc rId="62" sId="1" odxf="1" s="1" dxf="1" numFmtId="4">
    <nc r="I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wrapText="0" readingOrder="0"/>
    </ndxf>
  </rcc>
  <rcc rId="63" sId="1" odxf="1" s="1" dxf="1" numFmtId="4">
    <nc r="J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wrapText="0" readingOrder="0"/>
    </ndxf>
  </rcc>
  <rcc rId="64" sId="1" odxf="1" s="1" dxf="1" numFmtId="4">
    <nc r="K22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horizontal="center" wrapText="0" readingOrder="0"/>
    </ndxf>
  </rcc>
  <rrc rId="65" sId="1" ref="A25:XFD25" action="insertRow">
    <undo index="0" exp="area" ref3D="1" dr="$A$55:$XFD$55" dn="Z_08696D8B_4F11_4D0B_9481_6800584F3FCE_.wvu.Rows" sId="1"/>
    <undo index="0" exp="area" ref3D="1" dr="$A$55:$XFD$55" dn="Z_FDDC14AB_E228_4644_93B1_2B631DF22506_.wvu.Rows" sId="1"/>
    <undo index="0" exp="area" ref3D="1" dr="$L$1:$N$1048576" dn="Z_08696D8B_4F11_4D0B_9481_6800584F3FCE_.wvu.Cols" sId="1"/>
    <undo index="0" exp="area" ref3D="1" dr="$L$1:$N$1048576" dn="Z_FDDC14AB_E228_4644_93B1_2B631DF22506_.wvu.Cols" sId="1"/>
  </rrc>
  <rcc rId="66" sId="1">
    <nc r="B25" t="inlineStr">
      <is>
    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    </is>
    </nc>
  </rcc>
  <rcc rId="67" sId="1">
    <nc r="C25" t="inlineStr">
      <is>
        <t>16211601132010000140</t>
      </is>
    </nc>
  </rcc>
  <rcc rId="68" sId="1" numFmtId="4">
    <nc r="D25">
      <v>50</v>
    </nc>
  </rcc>
  <rcc rId="69" sId="1" odxf="1" dxf="1" numFmtId="4">
    <nc r="F25">
      <v>0</v>
    </nc>
    <odxf>
      <numFmt numFmtId="166" formatCode="#,##0.0_ ;[Red]\-#,##0.0\ "/>
    </odxf>
    <ndxf>
      <numFmt numFmtId="164" formatCode="#,##0.0"/>
    </ndxf>
  </rcc>
  <rcc rId="70" sId="1" odxf="1" s="1" dxf="1" numFmtId="4">
    <nc r="G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1" sId="1" odxf="1" s="1" dxf="1" numFmtId="4">
    <nc r="H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5" formatCode="0.0%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fill>
        <patternFill patternType="none">
          <bgColor indexed="65"/>
        </patternFill>
      </fill>
      <alignment wrapText="0" readingOrder="0"/>
    </ndxf>
  </rcc>
  <rcc rId="72" sId="1" odxf="1" s="1" dxf="1" numFmtId="4">
    <nc r="I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3" sId="1" odxf="1" s="1" dxf="1" numFmtId="4">
    <nc r="J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4" sId="1" odxf="1" s="1" dxf="1" numFmtId="4">
    <nc r="K2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center" wrapText="0" readingOrder="0"/>
    </ndxf>
  </rcc>
  <rcc rId="75" sId="1" numFmtId="4">
    <nc r="E22">
      <v>-31</v>
    </nc>
  </rcc>
  <rrc rId="76" sId="1" ref="A24:XFD24" action="insertRow">
    <undo index="0" exp="area" ref3D="1" dr="$A$56:$XFD$56" dn="Z_08696D8B_4F11_4D0B_9481_6800584F3FCE_.wvu.Rows" sId="1"/>
    <undo index="0" exp="area" ref3D="1" dr="$A$56:$XFD$56" dn="Z_FDDC14AB_E228_4644_93B1_2B631DF22506_.wvu.Rows" sId="1"/>
    <undo index="0" exp="area" ref3D="1" dr="$L$1:$N$1048576" dn="Z_08696D8B_4F11_4D0B_9481_6800584F3FCE_.wvu.Cols" sId="1"/>
    <undo index="0" exp="area" ref3D="1" dr="$L$1:$N$1048576" dn="Z_FDDC14AB_E228_4644_93B1_2B631DF22506_.wvu.Cols" sId="1"/>
  </rrc>
  <rcc rId="77" sId="1">
    <oc r="B25" t="inlineStr">
      <is>
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    </is>
    </oc>
    <nc r="B25" t="inlineStr">
      <is>
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Федерации,учреждениями субъектов Российской Федерации</t>
      </is>
    </nc>
  </rcc>
  <rcc rId="78" sId="1">
    <nc r="B24" t="inlineStr">
      <is>
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судьями,комиссиями по делам несовершеннолетних и защите их прав</t>
      </is>
    </nc>
  </rcc>
  <rcc rId="79" sId="1">
    <nc r="C24" t="inlineStr">
      <is>
        <t>16211601122010000140</t>
      </is>
    </nc>
  </rcc>
  <rcc rId="80" sId="1">
    <nc r="D24">
      <v>0</v>
    </nc>
  </rcc>
  <rcc rId="81" sId="1" numFmtId="4">
    <nc r="E24">
      <v>3</v>
    </nc>
  </rcc>
  <rcc rId="82" sId="1" numFmtId="4">
    <nc r="F24">
      <v>0</v>
    </nc>
  </rcc>
  <rcc rId="83" sId="1" odxf="1" s="1" dxf="1" numFmtId="4">
    <nc r="G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wrapText="0" readingOrder="0"/>
    </ndxf>
  </rcc>
  <rcc rId="84" sId="1" odxf="1" s="1" dxf="1" numFmtId="4">
    <nc r="H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5" formatCode="0.0%"/>
      <fill>
        <patternFill patternType="solid">
          <fgColor indexed="64"/>
          <bgColor indexed="9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fill>
        <patternFill patternType="none">
          <bgColor indexed="65"/>
        </patternFill>
      </fill>
      <alignment wrapText="0" readingOrder="0"/>
    </ndxf>
  </rcc>
  <rcc rId="85" sId="1" odxf="1" s="1" dxf="1" numFmtId="4">
    <nc r="I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wrapText="0" readingOrder="0"/>
    </ndxf>
  </rcc>
  <rcc rId="86" sId="1" odxf="1" s="1" dxf="1" numFmtId="4">
    <nc r="J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wrapText="0" readingOrder="0"/>
    </ndxf>
  </rcc>
  <rcc rId="87" sId="1" odxf="1" s="1" dxf="1" numFmtId="4">
    <nc r="K2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6" formatCode="#,##0.0_ ;[Red]\-#,##0.0\ "/>
      <alignment horizontal="center" wrapText="0" readingOrder="0"/>
    </ndxf>
  </rcc>
  <rcc rId="88" sId="1" numFmtId="4">
    <nc r="E26">
      <v>-50</v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гос.пошлина'!$A$1:$O$57</formula>
    <oldFormula>'неналоговые и гос.пошлина'!$A$1:$O$57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dn rId="0" localSheetId="1" customView="1" name="Z_FDDC14AB_E228_4644_93B1_2B631DF22506_.wvu.Cols" hidden="1" oldHidden="1">
    <formula>'неналоговые и гос.пошлина'!$L:$N</formula>
    <oldFormula>'неналоговые и гос.пошлина'!$L:$N</oldFormula>
  </rdn>
  <rcv guid="{FDDC14AB-E228-4644-93B1-2B631DF22506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" sId="1" odxf="1" s="1" dxf="1">
    <nc r="A22">
      <v>13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94" sId="1" odxf="1" s="1" dxf="1">
    <nc r="A24">
      <v>15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95" sId="1" odxf="1" s="1" dxf="1">
    <nc r="A26">
      <v>17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96" sId="1">
    <oc r="H11">
      <f>ROUND((F11/G11),1)</f>
    </oc>
    <nc r="H11">
      <f>ROUND((F11/G11),1)</f>
    </nc>
  </rcc>
  <rcc rId="97" sId="1">
    <oc r="H12">
      <f>ROUND((F12/G12),1)</f>
    </oc>
    <nc r="H12">
      <f>ROUND((F12/G12),1)</f>
    </nc>
  </rcc>
  <rcc rId="98" sId="1">
    <oc r="H13">
      <f>ROUND((F13/G13),1)</f>
    </oc>
    <nc r="H13">
      <f>ROUND((F13/G13),1)</f>
    </nc>
  </rcc>
  <rcc rId="99" sId="1">
    <oc r="H14">
      <f>ROUND((F14/G14),1)</f>
    </oc>
    <nc r="H14">
      <f>ROUND((F14/G14),1)</f>
    </nc>
  </rcc>
  <rcc rId="100" sId="1">
    <oc r="H15">
      <f>ROUND((F15/G15),1)</f>
    </oc>
    <nc r="H15">
      <f>ROUND((F15/G15),1)</f>
    </nc>
  </rcc>
  <rcc rId="101" sId="1">
    <oc r="H16">
      <f>ROUND((F16/G16),1)</f>
    </oc>
    <nc r="H16">
      <f>ROUND((F16/G16),1)</f>
    </nc>
  </rcc>
  <rcc rId="102" sId="1" odxf="1" dxf="1">
    <oc r="H17">
      <f>ROUND((F17/G17),1)</f>
    </oc>
    <nc r="H17">
      <f>ROUND((F17/G17),1)</f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3" sId="1">
    <oc r="H18">
      <f>ROUND((F18/G18),1)</f>
    </oc>
    <nc r="H18">
      <f>ROUND((F18/G18),1)</f>
    </nc>
  </rcc>
  <rcc rId="104" sId="1">
    <oc r="H19">
      <f>ROUND((F19/G19),1)</f>
    </oc>
    <nc r="H19">
      <f>ROUND((F19/G19),1)</f>
    </nc>
  </rcc>
  <rcc rId="105" sId="1">
    <oc r="H20">
      <f>ROUND((F20/G20),1)</f>
    </oc>
    <nc r="H20">
      <f>ROUND((F20/G20),1)</f>
    </nc>
  </rcc>
  <rcc rId="106" sId="1">
    <oc r="H21">
      <f>ROUND((F21/G21),1)</f>
    </oc>
    <nc r="H21">
      <f>ROUND((F21/G21),1)</f>
    </nc>
  </rcc>
  <rfmt sheetId="1" s="1" sqref="H22" start="0" length="0">
    <dxf>
      <numFmt numFmtId="165" formatCode="0.0%"/>
      <fill>
        <patternFill patternType="solid">
          <bgColor indexed="9"/>
        </patternFill>
      </fill>
      <alignment wrapText="1" readingOrder="0"/>
    </dxf>
  </rfmt>
  <rcc rId="107" sId="1">
    <oc r="H23">
      <f>ROUND((F23/G23),1)</f>
    </oc>
    <nc r="H23">
      <f>ROUND((F23/G23),1)</f>
    </nc>
  </rcc>
  <rfmt sheetId="1" s="1" sqref="H24" start="0" length="0">
    <dxf>
      <numFmt numFmtId="165" formatCode="0.0%"/>
      <fill>
        <patternFill patternType="solid">
          <bgColor indexed="9"/>
        </patternFill>
      </fill>
      <alignment wrapText="1" readingOrder="0"/>
    </dxf>
  </rfmt>
  <rcc rId="108" sId="1">
    <oc r="H25">
      <f>ROUND((F25/G25),1)</f>
    </oc>
    <nc r="H25">
      <f>ROUND((F25/G25),1)</f>
    </nc>
  </rcc>
  <rfmt sheetId="1" s="1" sqref="H26" start="0" length="0">
    <dxf>
      <numFmt numFmtId="165" formatCode="0.0%"/>
      <fill>
        <patternFill patternType="solid">
          <bgColor indexed="9"/>
        </patternFill>
      </fill>
      <alignment wrapText="1" readingOrder="0"/>
    </dxf>
  </rfmt>
  <rcc rId="109" sId="1">
    <oc r="H27">
      <f>ROUND((F27/G27),1)</f>
    </oc>
    <nc r="H27">
      <f>ROUND((F27/G27),1)</f>
    </nc>
  </rcc>
  <rcc rId="110" sId="1">
    <oc r="H28">
      <f>ROUND((F28/G28),1)</f>
    </oc>
    <nc r="H28">
      <f>ROUND((F28/G28),1)</f>
    </nc>
  </rcc>
  <rcc rId="111" sId="1">
    <oc r="H29">
      <f>ROUND((F29/G29),1)</f>
    </oc>
    <nc r="H29">
      <f>ROUND((F29/G29),1)</f>
    </nc>
  </rcc>
  <rcc rId="112" sId="1">
    <oc r="H30">
      <f>ROUND((F30/G30),1)</f>
    </oc>
    <nc r="H30">
      <f>ROUND((F30/G30),1)</f>
    </nc>
  </rcc>
  <rcc rId="113" sId="1">
    <oc r="H31">
      <f>ROUND((F31/G31),1)</f>
    </oc>
    <nc r="H31">
      <f>ROUND((F31/G31),1)</f>
    </nc>
  </rcc>
  <rcc rId="114" sId="1">
    <oc r="H32">
      <f>ROUND((F32/G32),1)</f>
    </oc>
    <nc r="H32">
      <f>ROUND((F32/G32),1)</f>
    </nc>
  </rcc>
  <rcc rId="115" sId="1">
    <oc r="H33">
      <f>ROUND((F33/G33),1)</f>
    </oc>
    <nc r="H33">
      <f>ROUND((F33/G33),1)</f>
    </nc>
  </rcc>
  <rcc rId="116" sId="1">
    <oc r="H34">
      <f>ROUND((F34/G34),1)</f>
    </oc>
    <nc r="H34">
      <f>ROUND((F34/G34),1)</f>
    </nc>
  </rcc>
  <rcc rId="117" sId="1">
    <oc r="H35">
      <f>ROUND((F35/G35),1)</f>
    </oc>
    <nc r="H35">
      <f>ROUND((F35/G35),1)</f>
    </nc>
  </rcc>
  <rcc rId="118" sId="1">
    <oc r="H36">
      <f>ROUND((F36/G36),1)</f>
    </oc>
    <nc r="H36">
      <f>ROUND((F36/G36),1)</f>
    </nc>
  </rcc>
  <rcc rId="119" sId="1">
    <oc r="H37">
      <f>ROUND((F37/G37),1)</f>
    </oc>
    <nc r="H37">
      <f>ROUND((F37/G37),1)</f>
    </nc>
  </rcc>
  <rcc rId="120" sId="1">
    <oc r="H38">
      <f>ROUND((F38/G38),1)</f>
    </oc>
    <nc r="H38">
      <f>ROUND((F38/G38),1)</f>
    </nc>
  </rcc>
  <rcc rId="121" sId="1">
    <oc r="H39">
      <f>ROUND((F39/G39),1)</f>
    </oc>
    <nc r="H39">
      <f>ROUND((F39/G39),1)</f>
    </nc>
  </rcc>
  <rcc rId="122" sId="1">
    <oc r="H40">
      <f>ROUND((F40/G40),1)</f>
    </oc>
    <nc r="H40">
      <f>ROUND((F40/G40),1)</f>
    </nc>
  </rcc>
  <rcc rId="123" sId="1">
    <oc r="H41">
      <f>ROUND((F41/G41),1)</f>
    </oc>
    <nc r="H41">
      <f>ROUND((F41/G41),1)</f>
    </nc>
  </rcc>
  <rcc rId="124" sId="1">
    <oc r="H42">
      <f>ROUND((F42/G42),1)</f>
    </oc>
    <nc r="H42">
      <f>ROUND((F42/G42),1)</f>
    </nc>
  </rcc>
  <rcc rId="125" sId="1">
    <oc r="H43">
      <f>ROUND((F43/G43),1)</f>
    </oc>
    <nc r="H43">
      <f>ROUND((F43/G43),1)</f>
    </nc>
  </rcc>
  <rcc rId="126" sId="1">
    <oc r="H45">
      <f>ROUND((F45/G45),1)</f>
    </oc>
    <nc r="H45">
      <f>ROUND((F45/G45),1)</f>
    </nc>
  </rcc>
  <rcc rId="127" sId="1">
    <oc r="H26">
      <v>0</v>
    </oc>
    <nc r="H26" t="inlineStr">
      <is>
        <t>-</t>
      </is>
    </nc>
  </rcc>
  <rcc rId="128" sId="1">
    <oc r="H24">
      <v>0</v>
    </oc>
    <nc r="H24" t="inlineStr">
      <is>
        <t>-</t>
      </is>
    </nc>
  </rcc>
  <rcc rId="129" sId="1">
    <oc r="H22">
      <v>0</v>
    </oc>
    <nc r="H22" t="inlineStr">
      <is>
        <t>-</t>
      </is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25:K25">
    <dxf>
      <fill>
        <patternFill patternType="solid">
          <bgColor rgb="FFFFFF00"/>
        </patternFill>
      </fill>
    </dxf>
  </rfmt>
  <rcv guid="{08696D8B-4F11-4D0B-9481-6800584F3FCE}" action="delete"/>
  <rdn rId="0" localSheetId="1" customView="1" name="Z_08696D8B_4F11_4D0B_9481_6800584F3FCE_.wvu.PrintArea" hidden="1" oldHidden="1">
    <formula>'неналоговые и гос.пошлина'!$A$1:$O$46</formula>
    <oldFormula>'неналоговые и гос.пошлина'!$A$1:$O$46</oldFormula>
  </rdn>
  <rdn rId="0" localSheetId="1" customView="1" name="Z_08696D8B_4F11_4D0B_9481_6800584F3FCE_.wvu.PrintTitles" hidden="1" oldHidden="1">
    <formula>'неналоговые и гос.пошлина'!$7:$9</formula>
    <oldFormula>'неналоговые и гос.пошлина'!$7:$9</oldFormula>
  </rdn>
  <rdn rId="0" localSheetId="1" customView="1" name="Z_08696D8B_4F11_4D0B_9481_6800584F3FCE_.wvu.Rows" hidden="1" oldHidden="1">
    <formula>'неналоговые и гос.пошлина'!$57:$57</formula>
    <oldFormula>'неналоговые и гос.пошлина'!$57:$57</oldFormula>
  </rdn>
  <rdn rId="0" localSheetId="1" customView="1" name="Z_08696D8B_4F11_4D0B_9481_6800584F3FCE_.wvu.Cols" hidden="1" oldHidden="1">
    <formula>'неналоговые и гос.пошлина'!$L:$N</formula>
    <oldFormula>'неналоговые и гос.пошлина'!$L:$N</oldFormula>
  </rdn>
  <rcv guid="{08696D8B-4F11-4D0B-9481-6800584F3FCE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" sId="1">
    <oc r="O25" t="inlineStr">
      <is>
        <t>прогнозирование проведено исходя из исполнения за 2022 год и факта исполнения за 5 месяца 2023 года</t>
      </is>
    </oc>
    <nc r="O25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cc rId="135" sId="1">
    <oc r="O27" t="inlineStr">
      <is>
        <t>прогнозирование проведено исходя из исполнения за 2022 год и факта исполнения за 5 месяца 2023 года</t>
      </is>
    </oc>
    <nc r="O27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fmt sheetId="1" sqref="O27" start="0" length="2147483647">
    <dxf>
      <font>
        <color auto="1"/>
      </font>
    </dxf>
  </rfmt>
  <rfmt sheetId="1" sqref="O25" start="0" length="2147483647">
    <dxf>
      <font>
        <color auto="1"/>
      </font>
    </dxf>
  </rfmt>
  <rcc rId="136" sId="1">
    <oc r="H11">
      <f>ROUND((F11/G11),1)</f>
    </oc>
    <nc r="H11">
      <f>ROUND((F11/G11),1)</f>
    </nc>
  </rcc>
  <rcc rId="137" sId="1">
    <oc r="H12">
      <f>ROUND((F12/G12),1)</f>
    </oc>
    <nc r="H12">
      <f>ROUND((F12/G12),1)</f>
    </nc>
  </rcc>
  <rcc rId="138" sId="1">
    <oc r="H13">
      <f>ROUND((F13/G13),1)</f>
    </oc>
    <nc r="H13">
      <f>ROUND((F13/G13),1)</f>
    </nc>
  </rcc>
  <rcc rId="139" sId="1">
    <oc r="H14">
      <f>ROUND((F14/G14),1)</f>
    </oc>
    <nc r="H14">
      <f>ROUND((F14/G14),1)</f>
    </nc>
  </rcc>
  <rcc rId="140" sId="1">
    <oc r="H15">
      <f>ROUND((F15/G15),1)</f>
    </oc>
    <nc r="H15">
      <f>ROUND((F15/G15),1)</f>
    </nc>
  </rcc>
  <rcc rId="141" sId="1">
    <oc r="H16">
      <f>ROUND((F16/G16),1)</f>
    </oc>
    <nc r="H16">
      <f>ROUND((F16/G16),1)</f>
    </nc>
  </rcc>
  <rcc rId="142" sId="1">
    <oc r="H17">
      <f>ROUND((F17/G17),1)</f>
    </oc>
    <nc r="H17">
      <f>ROUND((F17/G17),1)</f>
    </nc>
  </rcc>
  <rcc rId="143" sId="1">
    <oc r="H18">
      <f>ROUND((F18/G18),1)</f>
    </oc>
    <nc r="H18">
      <f>ROUND((F18/G18),1)</f>
    </nc>
  </rcc>
  <rcc rId="144" sId="1">
    <oc r="H19">
      <f>ROUND((F19/G19),1)</f>
    </oc>
    <nc r="H19">
      <f>ROUND((F19/G19),1)</f>
    </nc>
  </rcc>
  <rcc rId="145" sId="1">
    <oc r="H20">
      <f>ROUND((F20/G20),1)</f>
    </oc>
    <nc r="H20">
      <f>ROUND((F20/G20),1)</f>
    </nc>
  </rcc>
  <rcc rId="146" sId="1">
    <oc r="H21">
      <f>ROUND((F21/G21),1)</f>
    </oc>
    <nc r="H21">
      <f>ROUND((F21/G21),1)</f>
    </nc>
  </rcc>
  <rcc rId="147" sId="1" odxf="1" s="1" dxf="1">
    <oc r="H22" t="inlineStr">
      <is>
        <t>-</t>
      </is>
    </oc>
    <nc r="H22">
      <f>ROUND((F22/G22),1)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%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" sId="1">
    <oc r="H23">
      <f>ROUND((F23/G23),1)</f>
    </oc>
    <nc r="H23">
      <f>ROUND((F23/G23),1)</f>
    </nc>
  </rcc>
  <rcc rId="149" sId="1" odxf="1" s="1" dxf="1">
    <oc r="H24" t="inlineStr">
      <is>
        <t>-</t>
      </is>
    </oc>
    <nc r="H24">
      <f>ROUND((F24/G24),1)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0.0%"/>
      <fill>
        <patternFill patternType="solid">
          <fgColor indexed="64"/>
          <bgColor indexed="9"/>
        </patternFill>
      </fill>
      <alignment horizontal="general" vertical="bottom" textRotation="0" wrapText="1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font>
        <sz val="11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" sId="1">
    <oc r="H25">
      <f>ROUND((F25/G25),1)</f>
    </oc>
    <nc r="H25">
      <f>ROUND((F25/G25),1)</f>
    </nc>
  </rcc>
  <rfmt sheetId="1" s="1" sqref="H26" start="0" length="0">
    <dxf>
      <font>
        <sz val="11"/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O28" start="0" length="2147483647">
    <dxf>
      <font>
        <color auto="1"/>
      </font>
    </dxf>
  </rfmt>
  <rcc rId="151" sId="1">
    <oc r="O29" t="inlineStr">
      <is>
        <t>прогнозирование проведено исходя из исполнения за 2022 год и факта исполнения за 5 месяца 2023 года с учетом уточнения поступления с КБК 16211601142010000140</t>
      </is>
    </oc>
    <nc r="O29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16211601142010000140</t>
      </is>
    </nc>
  </rcc>
  <rfmt sheetId="1" sqref="O29" start="0" length="2147483647">
    <dxf>
      <font>
        <color auto="1"/>
      </font>
    </dxf>
  </rfmt>
  <rfmt sheetId="1" sqref="O30" start="0" length="2147483647">
    <dxf>
      <font>
        <color auto="1"/>
      </font>
    </dxf>
  </rfmt>
  <rcc rId="152" sId="1">
    <oc r="O31" t="inlineStr">
      <is>
        <t>прогнозирование проведено исходя из исполнения за 2022 год и факта исполнения за 5 месяца 2023 года с учетом уточнения поступления с КБК 16211601152010000140</t>
      </is>
    </oc>
    <nc r="O31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16211601152010000140</t>
      </is>
    </nc>
  </rcc>
  <rfmt sheetId="1" sqref="O31" start="0" length="2147483647">
    <dxf>
      <font>
        <color auto="1"/>
      </font>
    </dxf>
  </rfmt>
  <rcc rId="153" sId="1">
    <oc r="O32" t="inlineStr">
      <is>
        <t>прогнозирование проведено исходя из исполнения за 2022 год и факта исполнения за 4 месяца 2023 года</t>
      </is>
    </oc>
    <nc r="O32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fmt sheetId="1" sqref="O32" start="0" length="2147483647">
    <dxf>
      <font>
        <color auto="1"/>
      </font>
    </dxf>
  </rfmt>
  <rcc rId="154" sId="1" xfDxf="1" s="1" dxf="1">
    <oc r="O33" t="inlineStr">
      <is>
        <t>прогнозирование проведено исходя из исполнения за 2022 год и факта исполнения за 5 месяца 2023 года</t>
      </is>
    </oc>
    <nc r="O33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ndxf>
  </rcc>
  <rfmt sheetId="1" sqref="O33" start="0" length="2147483647">
    <dxf>
      <font>
        <color auto="1"/>
      </font>
    </dxf>
  </rfmt>
  <rcc rId="155" sId="1" xfDxf="1" s="1" dxf="1">
    <oc r="O34" t="inlineStr">
      <is>
        <t>прогнозирование проведено исходя из исполнения за 2022 год и факта исполнения за 5 месяца 2023 года</t>
      </is>
    </oc>
    <nc r="O34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ndxf>
  </rcc>
  <rfmt sheetId="1" sqref="O34" start="0" length="2147483647">
    <dxf>
      <font>
        <color auto="1"/>
      </font>
    </dxf>
  </rfmt>
  <rfmt sheetId="1" sqref="O35" start="0" length="2147483647">
    <dxf>
      <font>
        <color auto="1"/>
      </font>
    </dxf>
  </rfmt>
  <rcc rId="156" sId="1">
    <oc r="O36" t="inlineStr">
      <is>
        <t>прогнозирование проведено исходя из исполнения за 2022 год и факта исполнения за 5 месяца 2023 года с учетом уточнения поступления с КБК 16211601192010000140</t>
      </is>
    </oc>
    <nc r="O36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16211601192010000140</t>
      </is>
    </nc>
  </rcc>
  <rfmt sheetId="1" sqref="O36" start="0" length="2147483647">
    <dxf>
      <font>
        <color auto="1"/>
      </font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37" start="0" length="2147483647">
    <dxf>
      <font>
        <color auto="1"/>
      </font>
    </dxf>
  </rfmt>
  <rcc rId="157" sId="1">
    <oc r="O38" t="inlineStr">
      <is>
        <t>прогнозирование проведено исходя из исполнения за 2022 год и факта исполнения за 5 месяца 2023 года с учетом уточнения поступления с КБК 16211601202010000140</t>
      </is>
    </oc>
    <nc r="O38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16211601202010000140</t>
      </is>
    </nc>
  </rcc>
  <rfmt sheetId="1" sqref="O38" start="0" length="2147483647">
    <dxf>
      <font>
        <color auto="1"/>
      </font>
    </dxf>
  </rfmt>
  <rcc rId="158" sId="1" xfDxf="1" s="1" dxf="1">
    <oc r="O39" t="inlineStr">
      <is>
        <t>прогнозирование проведено исходя из исполнения за 2022 год и факта исполнения за 4 месяца 2023 года</t>
      </is>
    </oc>
    <nc r="O39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ndxf>
  </rcc>
  <rfmt sheetId="1" sqref="O39" start="0" length="2147483647">
    <dxf>
      <font>
        <color auto="1"/>
      </font>
    </dxf>
  </rfmt>
  <rcc rId="159" sId="1" xfDxf="1" s="1" dxf="1">
    <oc r="O40" t="inlineStr">
      <is>
        <t>прогнозирование проведено исходя из исполнения за 2022 год и факта исполнения за 5 месяца 2023 года</t>
      </is>
    </oc>
    <nc r="O40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ndxf>
  </rcc>
  <rfmt sheetId="1" sqref="O40" start="0" length="2147483647">
    <dxf>
      <font>
        <color auto="1"/>
      </font>
    </dxf>
  </rfmt>
  <rcc rId="160" sId="1" xfDxf="1" s="1" dxf="1">
    <oc r="O42" t="inlineStr">
      <is>
        <t xml:space="preserve">Оценка рассчитана исходя из фактически выставленных претензий по состоянию на 01.06.2023 </t>
      </is>
    </oc>
    <nc r="O42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  <n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ndxf>
  </rcc>
  <rfmt sheetId="1" sqref="O42" start="0" length="2147483647">
    <dxf>
      <font>
        <color auto="1"/>
      </font>
    </dxf>
  </rfmt>
  <rfmt sheetId="1" sqref="O44" start="0" length="2147483647">
    <dxf>
      <font>
        <color auto="1"/>
      </font>
    </dxf>
  </rfmt>
  <rcc rId="161" sId="1">
    <nc r="O45" t="inlineStr">
      <is>
        <t>Данный вид доходов не прогнозируется, носит разовый храктер</t>
      </is>
    </nc>
  </rcc>
  <rfmt sheetId="1" sqref="O45">
    <dxf>
      <alignment horizontal="center" readingOrder="0"/>
    </dxf>
  </rfmt>
  <rfmt sheetId="1" sqref="O45" start="0" length="2147483647">
    <dxf>
      <font>
        <color auto="1"/>
      </font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2" start="0" length="0">
    <dxf/>
  </rfmt>
  <rfmt sheetId="1" sqref="A14" start="0" length="0">
    <dxf/>
  </rfmt>
  <rfmt sheetId="1" sqref="A16" start="0" length="0">
    <dxf/>
  </rfmt>
  <rfmt sheetId="1" sqref="A18" start="0" length="0">
    <dxf/>
  </rfmt>
  <rfmt sheetId="1" sqref="A20" start="0" length="0">
    <dxf/>
  </rfmt>
  <rfmt sheetId="1" s="1" sqref="A22" start="0" length="0">
    <dxf/>
  </rfmt>
  <rfmt sheetId="1" s="1" sqref="A24" start="0" length="0">
    <dxf/>
  </rfmt>
  <rfmt sheetId="1" s="1" sqref="A26" start="0" length="0">
    <dxf/>
  </rfmt>
  <rfmt sheetId="1" sqref="A28" start="0" length="0">
    <dxf/>
  </rfmt>
  <rfmt sheetId="1" sqref="A30" start="0" length="0">
    <dxf/>
  </rfmt>
  <rfmt sheetId="1" sqref="A32" start="0" length="0">
    <dxf/>
  </rfmt>
  <rfmt sheetId="1" sqref="A34" start="0" length="0">
    <dxf/>
  </rfmt>
  <rfmt sheetId="1" sqref="A36" start="0" length="0">
    <dxf/>
  </rfmt>
  <rfmt sheetId="1" sqref="A38" start="0" length="0">
    <dxf/>
  </rfmt>
  <rfmt sheetId="1" sqref="A40" start="0" length="0">
    <dxf/>
  </rfmt>
  <rfmt sheetId="1" sqref="A42" start="0" length="0">
    <dxf/>
  </rfmt>
  <rfmt sheetId="1" sqref="A44" start="0" length="0">
    <dxf/>
  </rfmt>
  <rfmt sheetId="1" sqref="A10:A45" start="0" length="2147483647">
    <dxf>
      <font>
        <color auto="1"/>
      </font>
    </dxf>
  </rfmt>
  <rfmt sheetId="1" sqref="A1:A1048576" start="0" length="2147483647">
    <dxf>
      <font>
        <color auto="1"/>
      </font>
    </dxf>
  </rfmt>
  <rfmt sheetId="1" sqref="P10" start="0" length="0">
    <dxf>
      <numFmt numFmtId="164" formatCode="#,##0.0"/>
    </dxf>
  </rfmt>
  <rfmt sheetId="1" sqref="P1:P1048576">
    <dxf>
      <numFmt numFmtId="167" formatCode="#,##0.00_ ;[Red]\-#,##0.00\ "/>
    </dxf>
  </rfmt>
  <rfmt sheetId="1" sqref="P30" start="0" length="0">
    <dxf>
      <fill>
        <patternFill patternType="none">
          <bgColor indexed="65"/>
        </patternFill>
      </fill>
    </dxf>
  </rfmt>
  <rcc rId="162" sId="1" numFmtId="4">
    <oc r="K25">
      <v>490.9</v>
    </oc>
    <nc r="K25">
      <v>800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3" sId="1">
    <oc r="A2" t="inlineStr">
      <is>
        <t>Расчет с пояснениями  ожидаемых поступлений администрируемых доходов в областной бюджет Новосибирской области в 2023 году</t>
      </is>
    </oc>
    <nc r="A2" t="inlineStr">
      <is>
        <t>Расчет ожидаемых поступлений администрируемых доходов в областной бюджет Новосибирской области в 2023 году с пояснениями отклонений</t>
      </is>
    </nc>
  </rcc>
  <rfmt sheetId="1" sqref="A2:O2" start="0" length="2147483647">
    <dxf>
      <font>
        <color auto="1"/>
      </font>
    </dxf>
  </rfmt>
  <rrc rId="164" sId="1" ref="L1:L1048576" action="deleteCol">
    <undo index="0" exp="area" ref3D="1" dr="$A$7:$XFD$9" dn="Заголовки_для_печати" sId="1"/>
    <undo index="0" exp="area" ref3D="1" dr="$A$57:$XFD$57" dn="Z_FDDC14AB_E228_4644_93B1_2B631DF22506_.wvu.Rows" sId="1"/>
    <undo index="0" exp="area" ref3D="1" dr="$A$57:$XFD$57" dn="Z_08696D8B_4F11_4D0B_9481_6800584F3FCE_.wvu.Rows" sId="1"/>
    <undo index="0" exp="area" ref3D="1" dr="$L$1:$N$1048576" dn="Z_FDDC14AB_E228_4644_93B1_2B631DF22506_.wvu.Cols" sId="1"/>
    <undo index="0" exp="area" ref3D="1" dr="$L$1:$N$1048576" dn="Z_08696D8B_4F11_4D0B_9481_6800584F3FCE_.wvu.Cols" sId="1"/>
    <undo index="0" exp="area" ref3D="1" dr="$A$7:$XFD$9" dn="Z_08696D8B_4F11_4D0B_9481_6800584F3FCE_.wvu.PrintTitles" sId="1"/>
    <undo index="0" exp="area" ref3D="1" dr="$A$7:$XFD$9" dn="Z_FDDC14AB_E228_4644_93B1_2B631DF22506_.wvu.PrintTitles" sId="1"/>
    <rfmt sheetId="1" xfDxf="1" sqref="L1:L1048576" start="0" length="0">
      <dxf>
        <font>
          <color auto="1"/>
        </font>
      </dxf>
    </rfmt>
    <rfmt sheetId="1" sqref="L2" start="0" length="0">
      <dxf>
        <font>
          <b/>
          <sz val="14"/>
          <color auto="1"/>
          <name val="Times New Roman"/>
          <scheme val="none"/>
        </font>
        <alignment horizontal="center" vertical="center" wrapText="1" readingOrder="0"/>
      </dxf>
    </rfmt>
    <rfmt sheetId="1" sqref="L4" start="0" length="0">
      <dxf>
        <font>
          <color auto="1"/>
          <name val="Times New Roman"/>
          <scheme val="none"/>
        </font>
        <alignment horizontal="center" vertical="center" wrapText="1" readingOrder="0"/>
        <border outline="0">
          <bottom style="thin">
            <color indexed="64"/>
          </bottom>
        </border>
      </dxf>
    </rfmt>
    <rfmt sheetId="1" sqref="L5" start="0" length="0">
      <dxf>
        <font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L6" start="0" length="0">
      <dxf>
        <font>
          <sz val="10"/>
          <color auto="1"/>
          <name val="Times New Roman"/>
          <scheme val="none"/>
        </font>
        <alignment horizontal="center" vertical="center" wrapText="1" readingOrder="0"/>
      </dxf>
    </rfmt>
    <rfmt sheetId="1" sqref="L7" start="0" length="0">
      <dxf>
        <font>
          <b/>
          <color auto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8" t="inlineStr">
        <is>
          <t>Темп роста к факту 
2022 г.
(гр.6/гр.2), %</t>
        </is>
      </nc>
      <ndxf>
        <font>
          <sz val="11"/>
          <color rgb="FFFF0000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9">
        <v>9</v>
      </nc>
      <ndxf>
        <font>
          <sz val="11"/>
          <color rgb="FFFF0000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0">
        <f>ROUND((K10/G10),1)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1">
        <f>ROUND((K11/G11),1)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2">
        <f>ROUND((K12/G12),1)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3">
        <f>ROUND((K13/G13),1)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4">
        <f>ROUND((K14/G14),1)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5">
        <f>ROUND((K15/G15),1)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6">
        <f>ROUND((K16/G16),1)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7">
        <f>ROUND((K17/G17),1)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8">
        <f>ROUND((K18/G18),1)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9">
        <f>ROUND((K19/G19),1)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0">
        <f>ROUND((K20/G20),1)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1">
        <f>ROUND((K21/G21),1)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2" start="0" length="0">
      <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3">
        <f>ROUND((K23/G23),1)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4" start="0" length="0">
      <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5">
        <f>ROUND((K25/G25),1)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6" start="0" length="0">
      <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7">
        <f>ROUND((K27/G27),1)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8">
        <f>ROUND((K28/G28),1)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9">
        <f>ROUND((K29/G29),1)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0">
        <f>ROUND((K30/G30),1)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1">
        <f>ROUND((K31/G31),1)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2">
        <f>ROUND((K32/G32),1)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3">
        <f>ROUND((K33/G33),1)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4">
        <f>ROUND((K34/G34),1)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5">
        <f>ROUND((K35/G35),1)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6">
        <f>ROUND((K36/G36),1)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7">
        <f>ROUND((K37/G37),1)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8">
        <f>ROUND((K38/G38),1)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9">
        <f>ROUND((K39/G39),1)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0">
        <f>ROUND((K40/G40),1)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1">
        <f>ROUND((K41/G41),1)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2">
        <f>ROUND((K42/G42),1)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3">
        <f>ROUND((K43/G43),1)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4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5">
        <f>ROUND((K45/G45),1)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6">
        <f>ROUND((K46/G46),1)</f>
      </nc>
      <ndxf>
        <font>
          <b/>
          <sz val="11"/>
          <color auto="1"/>
          <name val="Times New Roman"/>
          <scheme val="none"/>
        </font>
        <numFmt numFmtId="165" formatCode="0.0%"/>
        <fill>
          <patternFill patternType="solid">
            <bgColor theme="0" tint="-0.14999847407452621"/>
          </patternFill>
        </fill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L47" start="0" length="0">
      <dxf>
        <font>
          <color auto="1"/>
          <name val="Times New Roman"/>
          <scheme val="none"/>
        </font>
        <alignment vertical="top" wrapText="1" readingOrder="0"/>
      </dxf>
    </rfmt>
    <rfmt sheetId="1" sqref="L48" start="0" length="0">
      <dxf>
        <font>
          <color auto="1"/>
          <name val="Times New Roman"/>
          <scheme val="none"/>
        </font>
        <alignment vertical="top" wrapText="1" readingOrder="0"/>
      </dxf>
    </rfmt>
    <rfmt sheetId="1" sqref="L49" start="0" length="0">
      <dxf>
        <alignment horizontal="left" vertical="center" wrapText="1" readingOrder="0"/>
      </dxf>
    </rfmt>
    <rfmt sheetId="1" sqref="L57" start="0" length="0">
      <dxf>
        <font>
          <color auto="1"/>
          <name val="Times New Roman"/>
          <scheme val="none"/>
        </font>
        <alignment horizontal="left" vertical="top" wrapText="1" readingOrder="0"/>
      </dxf>
    </rfmt>
  </rrc>
  <rrc rId="165" sId="1" ref="L1:L1048576" action="deleteCol">
    <undo index="0" exp="area" ref3D="1" dr="$A$7:$XFD$9" dn="Заголовки_для_печати" sId="1"/>
    <undo index="0" exp="area" ref3D="1" dr="$A$57:$XFD$57" dn="Z_FDDC14AB_E228_4644_93B1_2B631DF22506_.wvu.Rows" sId="1"/>
    <undo index="0" exp="area" ref3D="1" dr="$A$57:$XFD$57" dn="Z_08696D8B_4F11_4D0B_9481_6800584F3FCE_.wvu.Rows" sId="1"/>
    <undo index="0" exp="area" ref3D="1" dr="$L$1:$M$1048576" dn="Z_FDDC14AB_E228_4644_93B1_2B631DF22506_.wvu.Cols" sId="1"/>
    <undo index="0" exp="area" ref3D="1" dr="$L$1:$M$1048576" dn="Z_08696D8B_4F11_4D0B_9481_6800584F3FCE_.wvu.Cols" sId="1"/>
    <undo index="0" exp="area" ref3D="1" dr="$A$7:$XFD$9" dn="Z_08696D8B_4F11_4D0B_9481_6800584F3FCE_.wvu.PrintTitles" sId="1"/>
    <undo index="0" exp="area" ref3D="1" dr="$A$7:$XFD$9" dn="Z_FDDC14AB_E228_4644_93B1_2B631DF22506_.wvu.PrintTitles" sId="1"/>
    <rfmt sheetId="1" xfDxf="1" sqref="L1:L1048576" start="0" length="0">
      <dxf>
        <font>
          <color auto="1"/>
        </font>
      </dxf>
    </rfmt>
    <rfmt sheetId="1" sqref="L2" start="0" length="0">
      <dxf>
        <font>
          <b/>
          <sz val="14"/>
          <color auto="1"/>
          <name val="Times New Roman"/>
          <scheme val="none"/>
        </font>
        <alignment horizontal="center" vertical="center" wrapText="1" readingOrder="0"/>
      </dxf>
    </rfmt>
    <rfmt sheetId="1" sqref="L4" start="0" length="0">
      <dxf>
        <font>
          <color auto="1"/>
          <name val="Times New Roman"/>
          <scheme val="none"/>
        </font>
        <alignment horizontal="center" vertical="center" wrapText="1" readingOrder="0"/>
        <border outline="0">
          <bottom style="thin">
            <color indexed="64"/>
          </bottom>
        </border>
      </dxf>
    </rfmt>
    <rfmt sheetId="1" sqref="L5" start="0" length="0">
      <dxf>
        <font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L6" start="0" length="0">
      <dxf>
        <font>
          <sz val="10"/>
          <color auto="1"/>
          <name val="Times New Roman"/>
          <scheme val="none"/>
        </font>
        <alignment horizontal="center" vertical="center" wrapText="1" readingOrder="0"/>
      </dxf>
    </rfmt>
    <rfmt sheetId="1" sqref="L7" start="0" length="0">
      <dxf>
        <font>
          <b/>
          <color auto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8" t="inlineStr">
        <is>
          <t>Темп роста к плану 
2022 г.
(гр.6/гр.4), %</t>
        </is>
      </nc>
      <ndxf>
        <font>
          <sz val="11"/>
          <color rgb="FFFF0000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9">
        <v>10</v>
      </nc>
      <ndxf>
        <font>
          <sz val="11"/>
          <color rgb="FFFF0000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0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1">
        <f>ROUND((K11/I11),1)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2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3">
        <f>ROUND((K13/I13),1)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4">
        <f>ROUND((K14/I14),1)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5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6">
        <f>ROUND((K16/I16),1)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7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8">
        <f>ROUND((K18/I18),1)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9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0">
        <f>ROUND((K20/I20),1)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1">
        <f>ROUND((K21/I21),1)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2" start="0" length="0">
      <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3">
        <f>ROUND((K23/I23),1)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4" start="0" length="0">
      <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5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6" start="0" length="0">
      <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7">
        <f>ROUND((K27/I27),1)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8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9">
        <f>ROUND((K29/I29),1)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0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1">
        <f>ROUND((K31/I31),1)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2">
        <f>ROUND((K32/I32),1)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3">
        <f>ROUND((K33/I33),1)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4">
        <f>ROUND((K34/I34),1)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5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6">
        <f>ROUND((K36/I36),1)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7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8">
        <f>ROUND((K38/I38),1)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9">
        <f>ROUND((K39/I39),1)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0">
        <f>ROUND((K40/I40),1)</f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1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2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3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4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5" t="inlineStr">
        <is>
          <t>-</t>
        </is>
      </nc>
      <ndxf>
        <font>
          <sz val="11"/>
          <color rgb="FFFF0000"/>
          <name val="Times New Roman"/>
          <scheme val="none"/>
        </font>
        <numFmt numFmtId="165" formatCode="0.0%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6">
        <f>ROUND((K46/I46),1)</f>
      </nc>
      <ndxf>
        <font>
          <b/>
          <sz val="11"/>
          <color auto="1"/>
          <name val="Times New Roman"/>
          <scheme val="none"/>
        </font>
        <numFmt numFmtId="165" formatCode="0.0%"/>
        <fill>
          <patternFill patternType="solid">
            <bgColor theme="0" tint="-0.14999847407452621"/>
          </patternFill>
        </fill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L47" start="0" length="0">
      <dxf>
        <font>
          <color auto="1"/>
          <name val="Times New Roman"/>
          <scheme val="none"/>
        </font>
        <alignment vertical="top" wrapText="1" readingOrder="0"/>
      </dxf>
    </rfmt>
    <rfmt sheetId="1" sqref="L48" start="0" length="0">
      <dxf>
        <font>
          <color auto="1"/>
          <name val="Times New Roman"/>
          <scheme val="none"/>
        </font>
        <alignment vertical="top" wrapText="1" readingOrder="0"/>
      </dxf>
    </rfmt>
    <rfmt sheetId="1" sqref="L49" start="0" length="0">
      <dxf>
        <alignment horizontal="left" vertical="center" wrapText="1" readingOrder="0"/>
      </dxf>
    </rfmt>
    <rfmt sheetId="1" sqref="L57" start="0" length="0">
      <dxf>
        <font>
          <color auto="1"/>
          <name val="Times New Roman"/>
          <scheme val="none"/>
        </font>
        <alignment horizontal="left" vertical="top" wrapText="1" readingOrder="0"/>
      </dxf>
    </rfmt>
  </rrc>
  <rrc rId="166" sId="1" ref="L1:L1048576" action="deleteCol">
    <undo index="0" exp="area" ref3D="1" dr="$A$7:$XFD$9" dn="Заголовки_для_печати" sId="1"/>
    <undo index="0" exp="area" ref3D="1" dr="$A$57:$XFD$57" dn="Z_FDDC14AB_E228_4644_93B1_2B631DF22506_.wvu.Rows" sId="1"/>
    <undo index="0" exp="area" ref3D="1" dr="$A$57:$XFD$57" dn="Z_08696D8B_4F11_4D0B_9481_6800584F3FCE_.wvu.Rows" sId="1"/>
    <undo index="0" exp="area" ref3D="1" dr="$L$1:$L$1048576" dn="Z_FDDC14AB_E228_4644_93B1_2B631DF22506_.wvu.Cols" sId="1"/>
    <undo index="0" exp="area" ref3D="1" dr="$L$1:$L$1048576" dn="Z_08696D8B_4F11_4D0B_9481_6800584F3FCE_.wvu.Cols" sId="1"/>
    <undo index="0" exp="area" ref3D="1" dr="$A$7:$XFD$9" dn="Z_08696D8B_4F11_4D0B_9481_6800584F3FCE_.wvu.PrintTitles" sId="1"/>
    <undo index="0" exp="area" ref3D="1" dr="$A$7:$XFD$9" dn="Z_FDDC14AB_E228_4644_93B1_2B631DF22506_.wvu.PrintTitles" sId="1"/>
    <rfmt sheetId="1" xfDxf="1" sqref="L1:L1048576" start="0" length="0">
      <dxf>
        <font>
          <color auto="1"/>
        </font>
      </dxf>
    </rfmt>
    <rfmt sheetId="1" sqref="L1" start="0" length="0">
      <dxf>
        <font>
          <color auto="1"/>
          <name val="Times New Roman"/>
          <scheme val="none"/>
        </font>
      </dxf>
    </rfmt>
    <rfmt sheetId="1" sqref="L2" start="0" length="0">
      <dxf>
        <font>
          <b/>
          <sz val="14"/>
          <color auto="1"/>
          <name val="Times New Roman"/>
          <scheme val="none"/>
        </font>
        <alignment horizontal="center" vertical="center" wrapText="1" readingOrder="0"/>
      </dxf>
    </rfmt>
    <rfmt sheetId="1" sqref="L4" start="0" length="0">
      <dxf>
        <font>
          <color auto="1"/>
          <name val="Times New Roman"/>
          <scheme val="none"/>
        </font>
        <alignment horizontal="center" vertical="center" wrapText="1" readingOrder="0"/>
        <border outline="0">
          <bottom style="thin">
            <color indexed="64"/>
          </bottom>
        </border>
      </dxf>
    </rfmt>
    <rfmt sheetId="1" sqref="L5" start="0" length="0">
      <dxf>
        <font>
          <sz val="9"/>
          <color auto="1"/>
          <name val="Times New Roman"/>
          <scheme val="none"/>
        </font>
        <alignment horizontal="center" vertical="center" wrapText="1" readingOrder="0"/>
      </dxf>
    </rfmt>
    <rfmt sheetId="1" sqref="L6" start="0" length="0">
      <dxf>
        <alignment horizontal="center" vertical="center" wrapText="1" readingOrder="0"/>
      </dxf>
    </rfmt>
    <rfmt sheetId="1" sqref="L7" start="0" length="0">
      <dxf>
        <font>
          <b/>
          <color auto="1"/>
          <name val="Times New Roman"/>
          <scheme val="none"/>
        </font>
        <alignment horizontal="center" vertical="top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8" t="inlineStr">
        <is>
          <t>отклонение ожид. поступ. от плана (гр.6-гр.4)</t>
        </is>
      </nc>
      <ndxf>
        <font>
          <sz val="11"/>
          <color rgb="FFFF0000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9">
        <v>11</v>
      </nc>
      <ndxf>
        <font>
          <sz val="11"/>
          <color rgb="FFFF0000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0">
        <f>K10-I10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1">
        <f>K11-I11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2">
        <f>K12-I12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3">
        <f>K13-I13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4">
        <f>K14-I14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5">
        <f>K15-I15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6">
        <f>K16-I16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7">
        <f>K17-I17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8">
        <f>K18-I18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19">
        <f>K19-I19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0">
        <f>K20-I20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1">
        <f>K21-I21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2" start="0" length="0">
      <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3">
        <f>K23-I23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4" start="0" length="0">
      <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5">
        <f>K25-I25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6" start="0" length="0">
      <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L27">
        <f>K27-I27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8">
        <f>K28-I28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29">
        <f>K29-I29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0">
        <f>K30-I30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1">
        <f>K31-I31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2">
        <f>K32-I32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3">
        <f>K33-I33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4">
        <f>K34-I34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5">
        <f>K35-I35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6">
        <f>K36-I36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7">
        <f>K37-I37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8">
        <f>K38-I38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39">
        <f>K39-I39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0">
        <f>K40-I40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1">
        <f>K41-I41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2">
        <f>K42-I42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3">
        <f>K43-I43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4">
        <f>K44-I44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5">
        <f>K45-I45</f>
      </nc>
      <ndxf>
        <font>
          <sz val="11"/>
          <color rgb="FFFF0000"/>
          <name val="Times New Roman"/>
          <scheme val="none"/>
        </font>
        <numFmt numFmtId="166" formatCode="#,##0.0_ ;[Red]\-#,##0.0\ 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L46">
        <f>K46-I46</f>
      </nc>
      <ndxf>
        <font>
          <b/>
          <sz val="11"/>
          <color auto="1"/>
          <name val="Times New Roman"/>
          <scheme val="none"/>
        </font>
        <numFmt numFmtId="166" formatCode="#,##0.0_ ;[Red]\-#,##0.0\ "/>
        <fill>
          <patternFill patternType="solid">
            <bgColor theme="0" tint="-0.14999847407452621"/>
          </patternFill>
        </fill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L47" start="0" length="0">
      <dxf>
        <font>
          <color auto="1"/>
          <name val="Times New Roman"/>
          <scheme val="none"/>
        </font>
        <numFmt numFmtId="166" formatCode="#,##0.0_ ;[Red]\-#,##0.0\ "/>
        <alignment vertical="top" wrapText="1" readingOrder="0"/>
      </dxf>
    </rfmt>
    <rfmt sheetId="1" sqref="L48" start="0" length="0">
      <dxf>
        <font>
          <color auto="1"/>
          <name val="Times New Roman"/>
          <scheme val="none"/>
        </font>
        <numFmt numFmtId="166" formatCode="#,##0.0_ ;[Red]\-#,##0.0\ "/>
        <alignment vertical="top" wrapText="1" readingOrder="0"/>
      </dxf>
    </rfmt>
    <rfmt sheetId="1" sqref="L49" start="0" length="0">
      <dxf>
        <numFmt numFmtId="166" formatCode="#,##0.0_ ;[Red]\-#,##0.0\ "/>
      </dxf>
    </rfmt>
  </rrc>
  <rcc rId="167" sId="1">
    <oc r="L9">
      <v>12</v>
    </oc>
    <nc r="L9">
      <v>9</v>
    </nc>
  </rcc>
  <rdn rId="0" localSheetId="1" customView="1" name="Z_08696D8B_4F11_4D0B_9481_6800584F3FCE_.wvu.Cols" hidden="1" oldHidden="1">
    <oldFormula>'неналоговые и гос.пошлина'!#REF!</oldFormula>
  </rdn>
  <rcv guid="{08696D8B-4F11-4D0B-9481-6800584F3FCE}" action="delete"/>
  <rdn rId="0" localSheetId="1" customView="1" name="Z_08696D8B_4F11_4D0B_9481_6800584F3FCE_.wvu.PrintArea" hidden="1" oldHidden="1">
    <formula>'неналоговые и гос.пошлина'!$A$1:$L$46</formula>
    <oldFormula>'неналоговые и гос.пошлина'!$A$1:$L$46</oldFormula>
  </rdn>
  <rdn rId="0" localSheetId="1" customView="1" name="Z_08696D8B_4F11_4D0B_9481_6800584F3FCE_.wvu.PrintTitles" hidden="1" oldHidden="1">
    <formula>'неналоговые и гос.пошлина'!$7:$9</formula>
    <oldFormula>'неналоговые и гос.пошлина'!$7:$9</oldFormula>
  </rdn>
  <rdn rId="0" localSheetId="1" customView="1" name="Z_08696D8B_4F11_4D0B_9481_6800584F3FCE_.wvu.Rows" hidden="1" oldHidden="1">
    <formula>'неналоговые и гос.пошлина'!$57:$57</formula>
    <oldFormula>'неналоговые и гос.пошлина'!$57:$57</oldFormula>
  </rdn>
  <rcv guid="{08696D8B-4F11-4D0B-9481-6800584F3FCE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08696D8B_4F11_4D0B_9481_6800584F3FCE_.wvu.PrintArea" hidden="1" oldHidden="1">
    <formula>'неналоговые и гос.пошлина'!$A$1:$O$57</formula>
  </rdn>
  <rdn rId="0" localSheetId="1" customView="1" name="Z_08696D8B_4F11_4D0B_9481_6800584F3FCE_.wvu.PrintTitles" hidden="1" oldHidden="1">
    <formula>'неналоговые и гос.пошлина'!$7:$9</formula>
  </rdn>
  <rdn rId="0" localSheetId="1" customView="1" name="Z_08696D8B_4F11_4D0B_9481_6800584F3FCE_.wvu.Rows" hidden="1" oldHidden="1">
    <formula>'неналоговые и гос.пошлина'!$57:$57</formula>
  </rdn>
  <rdn rId="0" localSheetId="1" customView="1" name="Z_08696D8B_4F11_4D0B_9481_6800584F3FCE_.wvu.Cols" hidden="1" oldHidden="1">
    <formula>'неналоговые и гос.пошлина'!$L:$N</formula>
  </rdn>
  <rcv guid="{08696D8B-4F11-4D0B-9481-6800584F3FCE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25:L25" start="0" length="2147483647">
    <dxf>
      <font/>
    </dxf>
  </rfmt>
  <rfmt sheetId="1" sqref="J25:L25">
    <dxf>
      <fill>
        <patternFill patternType="none">
          <bgColor auto="1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FDDC14AB_E228_4644_93B1_2B631DF22506_.wvu.Cols" hidden="1" oldHidden="1">
    <oldFormula>'неналоговые и гос.пошлина'!#REF!</oldFormula>
  </rdn>
  <rcv guid="{FDDC14AB-E228-4644-93B1-2B631DF22506}" action="delete"/>
  <rdn rId="0" localSheetId="1" customView="1" name="Z_FDDC14AB_E228_4644_93B1_2B631DF22506_.wvu.PrintArea" hidden="1" oldHidden="1">
    <formula>'неналоговые и гос.пошлина'!$A$1:$L$57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гос.пошлина'!$A$1:$L$57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" sId="1">
    <oc r="F7">
      <v>2022</v>
    </oc>
    <nc r="F7">
      <v>2023</v>
    </nc>
  </rcc>
  <rcc rId="180" sId="1">
    <oc r="I7">
      <v>2023</v>
    </oc>
    <nc r="I7">
      <v>2024</v>
    </nc>
  </rcc>
  <rcc rId="181" sId="1">
    <oc r="I8" t="inlineStr">
      <is>
        <t xml:space="preserve">план 2023 год </t>
      </is>
    </oc>
    <nc r="I8" t="inlineStr">
      <is>
        <t xml:space="preserve">план 2024 год </t>
      </is>
    </nc>
  </rcc>
  <rcc rId="182" sId="1">
    <oc r="J8" t="inlineStr">
      <is>
        <t xml:space="preserve">факт 5 месяцев 2023 год </t>
      </is>
    </oc>
    <nc r="J8" t="inlineStr">
      <is>
        <t xml:space="preserve">факт 5 месяцев 2024 год </t>
      </is>
    </nc>
  </rcc>
  <rcc rId="183" sId="1">
    <oc r="K8" t="inlineStr">
      <is>
        <t xml:space="preserve">ожид. поступ. 2023 год </t>
      </is>
    </oc>
    <nc r="K8" t="inlineStr">
      <is>
        <t xml:space="preserve">ожид. поступ. 2024 год </t>
      </is>
    </nc>
  </rcc>
  <rcc rId="184" sId="1">
    <oc r="F8" t="inlineStr">
      <is>
        <t>факт 5 месяцев 2022 года</t>
      </is>
    </oc>
    <nc r="F8" t="inlineStr">
      <is>
        <t>факт 5 месяцев 2023 года</t>
      </is>
    </nc>
  </rcc>
  <rcc rId="185" sId="1">
    <oc r="G8" t="inlineStr">
      <is>
        <t>факт 2022 год</t>
      </is>
    </oc>
    <nc r="G8" t="inlineStr">
      <is>
        <t>факт 2023 год</t>
      </is>
    </nc>
  </rcc>
  <rcc rId="186" sId="1">
    <oc r="E7" t="inlineStr">
      <is>
        <t>факт 2021 год</t>
      </is>
    </oc>
    <nc r="E7" t="inlineStr">
      <is>
        <t>факт 2022 год</t>
      </is>
    </nc>
  </rcc>
  <rcc rId="187" sId="1">
    <oc r="D7" t="inlineStr">
      <is>
        <t>факт 2020 год</t>
      </is>
    </oc>
    <nc r="D7" t="inlineStr">
      <is>
        <t>факт 2021 год</t>
      </is>
    </nc>
  </rcc>
  <rcc rId="188" sId="1">
    <oc r="A2" t="inlineStr">
      <is>
        <t>Расчет ожидаемых поступлений администрируемых доходов в областной бюджет Новосибирской области в 2023 году с пояснениями отклонений</t>
      </is>
    </oc>
    <nc r="A2" t="inlineStr">
      <is>
        <t>Расчет ожидаемых поступлений администрируемых доходов в областной бюджет Новосибирской области в 2024 году с пояснениями отклонений</t>
      </is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гос.пошлина'!$A$1:$L$57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2" sId="1" numFmtId="4">
    <oc r="D40">
      <v>9</v>
    </oc>
    <nc r="D40">
      <v>98</v>
    </nc>
  </rcc>
  <rcc rId="193" sId="1">
    <oc r="D41">
      <v>2.7</v>
    </oc>
    <nc r="D41">
      <v>177.2</v>
    </nc>
  </rcc>
  <rcc rId="194" sId="1" numFmtId="4">
    <oc r="D42">
      <v>0</v>
    </oc>
    <nc r="D42">
      <v>204.7</v>
    </nc>
  </rcc>
  <rcc rId="195" sId="1" numFmtId="4">
    <oc r="D43">
      <v>0</v>
    </oc>
    <nc r="D43">
      <v>125</v>
    </nc>
  </rcc>
  <rcc rId="196" sId="1">
    <oc r="D44">
      <v>411.7</v>
    </oc>
    <nc r="D44">
      <v>-174.7</v>
    </nc>
  </rcc>
  <rcc rId="197" sId="1">
    <oc r="D11">
      <v>765.5</v>
    </oc>
    <nc r="D11">
      <v>475.4</v>
    </nc>
  </rcc>
  <rcc rId="198" sId="1">
    <oc r="D13">
      <v>541.4</v>
    </oc>
    <nc r="D13">
      <v>600.5</v>
    </nc>
  </rcc>
  <rcc rId="199" sId="1" numFmtId="4">
    <oc r="D14">
      <v>1839.9</v>
    </oc>
    <nc r="D14">
      <v>3080.3</v>
    </nc>
  </rcc>
  <rcc rId="200" sId="1" numFmtId="4">
    <oc r="D15">
      <v>2</v>
    </oc>
    <nc r="D15">
      <v>1</v>
    </nc>
  </rcc>
  <rcc rId="201" sId="1">
    <oc r="D16">
      <v>646.1</v>
    </oc>
    <nc r="D16">
      <v>1115.3</v>
    </nc>
  </rcc>
  <rcc rId="202" sId="1" numFmtId="4">
    <oc r="D17">
      <v>217</v>
    </oc>
    <nc r="D17">
      <v>-209</v>
    </nc>
  </rcc>
  <rcc rId="203" sId="1" numFmtId="4">
    <oc r="D18">
      <v>1243</v>
    </oc>
    <nc r="D18">
      <v>2181.1</v>
    </nc>
  </rcc>
  <rcc rId="204" sId="1" numFmtId="4">
    <oc r="D19">
      <v>2</v>
    </oc>
    <nc r="D19">
      <v>4.5</v>
    </nc>
  </rcc>
  <rcc rId="205" sId="1" numFmtId="4">
    <oc r="D20">
      <v>77</v>
    </oc>
    <nc r="D20">
      <v>15</v>
    </nc>
  </rcc>
  <rcc rId="206" sId="1" numFmtId="4">
    <oc r="D21">
      <v>4.8</v>
    </oc>
    <nc r="D21">
      <v>32.299999999999997</v>
    </nc>
  </rcc>
  <rcc rId="207" sId="1" numFmtId="4">
    <oc r="D22">
      <v>31</v>
    </oc>
    <nc r="D22">
      <v>-31</v>
    </nc>
  </rcc>
  <rcc rId="208" sId="1">
    <oc r="D23">
      <v>68.7</v>
    </oc>
    <nc r="D23">
      <v>97.1</v>
    </nc>
  </rcc>
  <rcc rId="209" sId="1">
    <oc r="D24">
      <v>0</v>
    </oc>
    <nc r="D24">
      <v>3</v>
    </nc>
  </rcc>
  <rcc rId="210" sId="1" numFmtId="4">
    <oc r="D26">
      <v>50</v>
    </oc>
    <nc r="D26">
      <v>-50</v>
    </nc>
  </rcc>
  <rcc rId="211" sId="1">
    <oc r="D27">
      <v>388.8</v>
    </oc>
    <nc r="D27">
      <v>296.7</v>
    </nc>
  </rcc>
  <rcc rId="212" sId="1" numFmtId="4">
    <oc r="D28">
      <v>264</v>
    </oc>
    <nc r="D28">
      <v>15.2</v>
    </nc>
  </rcc>
  <rcc rId="213" sId="1" numFmtId="4">
    <oc r="D29">
      <v>1115.9000000000001</v>
    </oc>
    <nc r="D29">
      <v>2270.8000000000002</v>
    </nc>
  </rcc>
  <rcc rId="214" sId="1" numFmtId="4">
    <oc r="D30">
      <v>2530.1</v>
    </oc>
    <nc r="D30">
      <v>1686.3</v>
    </nc>
  </rcc>
  <rcc rId="215" sId="1" numFmtId="4">
    <oc r="D31">
      <v>1375.4</v>
    </oc>
    <nc r="D31">
      <v>1377.2</v>
    </nc>
  </rcc>
  <rcc rId="216" sId="1">
    <oc r="D32">
      <v>374.8</v>
    </oc>
    <nc r="D32">
      <v>106339</v>
    </nc>
  </rcc>
  <rcc rId="217" sId="1">
    <oc r="D33">
      <v>167.7</v>
    </oc>
    <nc r="D33">
      <v>577.5</v>
    </nc>
  </rcc>
  <rcc rId="218" sId="1" numFmtId="4">
    <oc r="D34">
      <v>18</v>
    </oc>
    <nc r="D34">
      <v>11</v>
    </nc>
  </rcc>
  <rcc rId="219" sId="1" numFmtId="4">
    <oc r="D35">
      <v>1320.8</v>
    </oc>
    <nc r="D35">
      <v>-280.10000000000002</v>
    </nc>
  </rcc>
  <rcc rId="220" sId="1" numFmtId="4">
    <oc r="D36">
      <v>26653.9</v>
    </oc>
    <nc r="D36">
      <v>63234.9</v>
    </nc>
  </rcc>
  <rcc rId="221" sId="1" numFmtId="4">
    <oc r="D37">
      <v>1190.2</v>
    </oc>
    <nc r="D37">
      <v>491.8</v>
    </nc>
  </rcc>
  <rcc rId="222" sId="1" numFmtId="4">
    <oc r="D38">
      <v>5950.2</v>
    </oc>
    <nc r="D38">
      <v>12755.5</v>
    </nc>
  </rcc>
  <rcc rId="223" sId="1" numFmtId="4">
    <oc r="D39">
      <v>12.9</v>
    </oc>
    <nc r="D39">
      <v>4.5</v>
    </nc>
  </rcc>
  <rcc rId="224" sId="1" numFmtId="4">
    <oc r="E45">
      <v>0</v>
    </oc>
    <nc r="E45">
      <v>59.1</v>
    </nc>
  </rcc>
  <rcc rId="225" sId="1" numFmtId="4">
    <oc r="E44">
      <v>-174.7</v>
    </oc>
    <nc r="E44">
      <v>0</v>
    </nc>
  </rcc>
  <rcc rId="226" sId="1" numFmtId="4">
    <oc r="E43">
      <v>125</v>
    </oc>
    <nc r="E43">
      <v>-247.5</v>
    </nc>
  </rcc>
  <rcc rId="227" sId="1" numFmtId="4">
    <oc r="E42">
      <v>204.7</v>
    </oc>
    <nc r="E42">
      <v>93.8</v>
    </nc>
  </rcc>
  <rcc rId="228" sId="1" numFmtId="4">
    <oc r="E41">
      <v>177.2</v>
    </oc>
    <nc r="E41">
      <v>255.6</v>
    </nc>
  </rcc>
  <rcc rId="229" sId="1" numFmtId="4">
    <oc r="E40">
      <v>98</v>
    </oc>
    <nc r="E40">
      <v>347.7</v>
    </nc>
  </rcc>
  <rcc rId="230" sId="1" numFmtId="4">
    <oc r="E39">
      <v>4.5</v>
    </oc>
    <nc r="E39">
      <v>96.1</v>
    </nc>
  </rcc>
  <rcc rId="231" sId="1" numFmtId="4">
    <oc r="E38">
      <v>12755.5</v>
    </oc>
    <nc r="E38">
      <v>16383.6</v>
    </nc>
  </rcc>
  <rcc rId="232" sId="1" numFmtId="4">
    <oc r="E37">
      <v>491.8</v>
    </oc>
    <nc r="E37">
      <v>502.6</v>
    </nc>
  </rcc>
  <rcc rId="233" sId="1" numFmtId="4">
    <oc r="E36">
      <v>63234.9</v>
    </oc>
    <nc r="E36">
      <v>35823</v>
    </nc>
  </rcc>
  <rcc rId="234" sId="1" numFmtId="4">
    <oc r="E35">
      <v>-280.10000000000002</v>
    </oc>
    <nc r="E35">
      <v>-524.4</v>
    </nc>
  </rcc>
  <rcc rId="235" sId="1" numFmtId="4">
    <oc r="E34">
      <v>11</v>
    </oc>
    <nc r="E34">
      <v>35</v>
    </nc>
  </rcc>
  <rcc rId="236" sId="1" numFmtId="4">
    <oc r="E33">
      <v>577.5</v>
    </oc>
    <nc r="E33">
      <v>931.8</v>
    </nc>
  </rcc>
  <rcc rId="237" sId="1" numFmtId="4">
    <oc r="E32">
      <v>1063.9000000000001</v>
    </oc>
    <nc r="E32">
      <v>933.8</v>
    </nc>
  </rcc>
  <rcc rId="238" sId="1" numFmtId="4">
    <oc r="E31">
      <v>1377.2</v>
    </oc>
    <nc r="E31">
      <v>1552.5</v>
    </nc>
  </rcc>
  <rcc rId="239" sId="1" numFmtId="4">
    <oc r="E30">
      <v>1686.3</v>
    </oc>
    <nc r="E30">
      <v>1421.9</v>
    </nc>
  </rcc>
  <rcc rId="240" sId="1" numFmtId="4">
    <oc r="E29">
      <v>2270.8000000000002</v>
    </oc>
    <nc r="E29">
      <v>2687.7</v>
    </nc>
  </rcc>
  <rcc rId="241" sId="1" numFmtId="4">
    <oc r="E28">
      <v>15.2</v>
    </oc>
    <nc r="E28">
      <v>27.7</v>
    </nc>
  </rcc>
  <rcc rId="242" sId="1" numFmtId="4">
    <oc r="E27">
      <v>296.7</v>
    </oc>
    <nc r="E27">
      <v>358.2</v>
    </nc>
  </rcc>
  <rcc rId="243" sId="1" numFmtId="4">
    <oc r="E26">
      <v>-50</v>
    </oc>
    <nc r="E26">
      <v>0</v>
    </nc>
  </rcc>
  <rcc rId="244" sId="1" numFmtId="4">
    <oc r="E25">
      <v>0</v>
    </oc>
    <nc r="E25">
      <v>317.5</v>
    </nc>
  </rcc>
  <rcc rId="245" sId="1" numFmtId="4">
    <oc r="E24">
      <v>3</v>
    </oc>
    <nc r="E24">
      <v>0</v>
    </nc>
  </rcc>
  <rcc rId="246" sId="1" numFmtId="4">
    <oc r="E23">
      <v>97.1</v>
    </oc>
    <nc r="E23">
      <v>79.5</v>
    </nc>
  </rcc>
  <rcc rId="247" sId="1" numFmtId="4">
    <oc r="E22">
      <v>-31</v>
    </oc>
    <nc r="E22">
      <v>0</v>
    </nc>
  </rcc>
  <rcc rId="248" sId="1" numFmtId="4">
    <oc r="E21">
      <v>32.299999999999997</v>
    </oc>
    <nc r="E21">
      <v>13.5</v>
    </nc>
  </rcc>
  <rcc rId="249" sId="1" numFmtId="4">
    <oc r="E20">
      <v>15</v>
    </oc>
    <nc r="E20">
      <v>71.7</v>
    </nc>
  </rcc>
  <rcc rId="250" sId="1" numFmtId="4">
    <oc r="E19">
      <v>4.5</v>
    </oc>
    <nc r="E19">
      <v>-6.5</v>
    </nc>
  </rcc>
  <rcc rId="251" sId="1" numFmtId="4">
    <oc r="E18">
      <v>2181.1</v>
    </oc>
    <nc r="E18">
      <v>1951.8</v>
    </nc>
  </rcc>
  <rcc rId="252" sId="1" numFmtId="4">
    <oc r="E17">
      <v>-209</v>
    </oc>
    <nc r="E17">
      <v>-2</v>
    </nc>
  </rcc>
  <rcc rId="253" sId="1" numFmtId="4">
    <oc r="E16">
      <v>1115.3</v>
    </oc>
    <nc r="E16">
      <v>4155.8</v>
    </nc>
  </rcc>
  <rcc rId="254" sId="1" numFmtId="4">
    <oc r="E15">
      <v>1</v>
    </oc>
    <nc r="E15">
      <v>-3</v>
    </nc>
  </rcc>
  <rcc rId="255" sId="1" numFmtId="4">
    <oc r="E14">
      <v>3080.3</v>
    </oc>
    <nc r="E14">
      <v>3462.9</v>
    </nc>
  </rcc>
  <rcc rId="256" sId="1" numFmtId="4">
    <oc r="E13">
      <v>600.5</v>
    </oc>
    <nc r="E13">
      <v>740.6</v>
    </nc>
  </rcc>
  <rcc rId="257" sId="1" numFmtId="4">
    <oc r="E12">
      <v>0</v>
    </oc>
    <nc r="E12">
      <v>4603.7</v>
    </nc>
  </rcc>
  <rcc rId="258" sId="1" numFmtId="4">
    <oc r="E11">
      <v>475.4</v>
    </oc>
    <nc r="E11">
      <v>678.7</v>
    </nc>
  </rcc>
  <rcc rId="259" sId="1" numFmtId="4">
    <oc r="E10">
      <v>0</v>
    </oc>
    <nc r="E10">
      <v>50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" sId="1" numFmtId="4">
    <oc r="F11">
      <v>467.9</v>
    </oc>
    <nc r="F11">
      <v>72.599999999999994</v>
    </nc>
  </rcc>
  <rcc rId="261" sId="1" numFmtId="4">
    <oc r="F12">
      <v>0</v>
    </oc>
    <nc r="F12">
      <v>8.8000000000000007</v>
    </nc>
  </rcc>
  <rcc rId="262" sId="1" numFmtId="4">
    <oc r="F13">
      <v>409.4</v>
    </oc>
    <nc r="F13">
      <v>303.8</v>
    </nc>
  </rcc>
  <rcc rId="263" sId="1" numFmtId="4">
    <oc r="F14">
      <v>1510.4</v>
    </oc>
    <nc r="F14">
      <v>1185.5999999999999</v>
    </nc>
  </rcc>
  <rcc rId="264" sId="1" numFmtId="4">
    <oc r="F16">
      <v>1138.0999999999999</v>
    </oc>
    <nc r="F16">
      <v>11204.3</v>
    </nc>
  </rcc>
  <rcc rId="265" sId="1" numFmtId="4">
    <oc r="F17">
      <v>-6</v>
    </oc>
    <nc r="F17">
      <v>240.4</v>
    </nc>
  </rcc>
  <rcc rId="266" sId="1" numFmtId="4">
    <oc r="F18">
      <v>1000.9</v>
    </oc>
    <nc r="F18">
      <v>491.1</v>
    </nc>
  </rcc>
  <rcc rId="267" sId="1" numFmtId="4">
    <oc r="F19">
      <v>-6.5</v>
    </oc>
    <nc r="F19">
      <v>0</v>
    </nc>
  </rcc>
  <rcc rId="268" sId="1" numFmtId="4">
    <oc r="F20">
      <v>15.3</v>
    </oc>
    <nc r="F20">
      <v>5</v>
    </nc>
  </rcc>
  <rcc rId="269" sId="1" numFmtId="4">
    <oc r="F21">
      <v>2</v>
    </oc>
    <nc r="F21">
      <v>6</v>
    </nc>
  </rcc>
  <rcc rId="270" sId="1" numFmtId="4">
    <oc r="F23">
      <v>40.299999999999997</v>
    </oc>
    <nc r="F23">
      <v>17.600000000000001</v>
    </nc>
  </rcc>
  <rcc rId="271" sId="1" numFmtId="4">
    <oc r="F25">
      <v>0</v>
    </oc>
    <nc r="F25">
      <v>627</v>
    </nc>
  </rcc>
  <rcc rId="272" sId="1" numFmtId="4">
    <oc r="F27">
      <v>195.5</v>
    </oc>
    <nc r="F27">
      <v>392.7</v>
    </nc>
  </rcc>
  <rcc rId="273" sId="1" numFmtId="4">
    <oc r="F28">
      <v>-50.2</v>
    </oc>
    <nc r="F28">
      <v>36</v>
    </nc>
  </rcc>
  <rcc rId="274" sId="1" numFmtId="4">
    <oc r="F29">
      <v>1329.3</v>
    </oc>
    <nc r="F29">
      <v>910.2</v>
    </nc>
  </rcc>
  <rcc rId="275" sId="1" numFmtId="4">
    <oc r="F30">
      <v>757.3</v>
    </oc>
    <nc r="F30">
      <v>734.8</v>
    </nc>
  </rcc>
  <rcc rId="276" sId="1" numFmtId="4">
    <oc r="F31">
      <v>881.3</v>
    </oc>
    <nc r="F31">
      <v>528.6</v>
    </nc>
  </rcc>
  <rcc rId="277" sId="1" numFmtId="4">
    <oc r="F32">
      <v>411.5</v>
    </oc>
    <nc r="F32">
      <v>639.9</v>
    </nc>
  </rcc>
  <rcc rId="278" sId="1" numFmtId="4">
    <oc r="F33">
      <v>351.5</v>
    </oc>
    <nc r="F33">
      <v>337.8</v>
    </nc>
  </rcc>
  <rcc rId="279" sId="1" numFmtId="4">
    <oc r="F34">
      <v>17.5</v>
    </oc>
    <nc r="F34">
      <v>35</v>
    </nc>
  </rcc>
  <rcc rId="280" sId="1" numFmtId="4">
    <oc r="F35">
      <v>-150.69999999999999</v>
    </oc>
    <nc r="F35">
      <v>65.400000000000006</v>
    </nc>
  </rcc>
  <rcc rId="281" sId="1" numFmtId="4">
    <oc r="F36">
      <v>15809.4</v>
    </oc>
    <nc r="F36">
      <v>18257.8</v>
    </nc>
  </rcc>
  <rcc rId="282" sId="1" numFmtId="4">
    <oc r="F37">
      <v>279.5</v>
    </oc>
    <nc r="F37">
      <v>501.1</v>
    </nc>
  </rcc>
  <rcc rId="283" sId="1" numFmtId="4">
    <oc r="F38">
      <v>7059.9</v>
    </oc>
    <nc r="F38">
      <v>7048.5</v>
    </nc>
  </rcc>
  <rcc rId="284" sId="1" numFmtId="4">
    <oc r="F39">
      <v>29.2</v>
    </oc>
    <nc r="F39">
      <v>64.3</v>
    </nc>
  </rcc>
  <rcc rId="285" sId="1" numFmtId="4">
    <oc r="F40">
      <v>83.3</v>
    </oc>
    <nc r="F40">
      <v>69.099999999999994</v>
    </nc>
  </rcc>
  <rcc rId="286" sId="1" numFmtId="4">
    <oc r="F42">
      <v>1731.2</v>
    </oc>
    <nc r="F42">
      <v>11.3</v>
    </nc>
  </rcc>
  <rcc rId="287" sId="1" numFmtId="4">
    <oc r="F44">
      <v>337.6</v>
    </oc>
    <nc r="F44">
      <v>-51.3</v>
    </nc>
  </rcc>
  <rcc rId="288" sId="1" numFmtId="4">
    <oc r="J44">
      <v>-51.3</v>
    </oc>
    <nc r="J44">
      <v>0</v>
    </nc>
  </rcc>
  <rcc rId="289" sId="1" numFmtId="4">
    <oc r="J42">
      <v>11.3</v>
    </oc>
    <nc r="J42"/>
  </rcc>
  <rcc rId="290" sId="1" numFmtId="4">
    <oc r="J40">
      <v>69.099999999999994</v>
    </oc>
    <nc r="J40"/>
  </rcc>
  <rcc rId="291" sId="1" numFmtId="4">
    <oc r="J39">
      <v>64.3</v>
    </oc>
    <nc r="J39"/>
  </rcc>
  <rcc rId="292" sId="1" numFmtId="4">
    <oc r="J38">
      <v>7048.5</v>
    </oc>
    <nc r="J38"/>
  </rcc>
  <rcc rId="293" sId="1" numFmtId="4">
    <oc r="J37">
      <v>501.1</v>
    </oc>
    <nc r="J37"/>
  </rcc>
  <rcc rId="294" sId="1" numFmtId="4">
    <oc r="J36">
      <v>18257.8</v>
    </oc>
    <nc r="J36"/>
  </rcc>
  <rcc rId="295" sId="1" numFmtId="4">
    <oc r="J35">
      <v>65.400000000000006</v>
    </oc>
    <nc r="J35"/>
  </rcc>
  <rcc rId="296" sId="1" numFmtId="4">
    <oc r="J34">
      <v>35</v>
    </oc>
    <nc r="J34"/>
  </rcc>
  <rcc rId="297" sId="1" numFmtId="4">
    <oc r="J33">
      <v>337.8</v>
    </oc>
    <nc r="J33"/>
  </rcc>
  <rcc rId="298" sId="1" numFmtId="4">
    <oc r="J32">
      <v>639.9</v>
    </oc>
    <nc r="J32"/>
  </rcc>
  <rcc rId="299" sId="1" numFmtId="4">
    <oc r="J31">
      <v>528.6</v>
    </oc>
    <nc r="J31"/>
  </rcc>
  <rcc rId="300" sId="1" numFmtId="4">
    <oc r="J30">
      <v>734.8</v>
    </oc>
    <nc r="J30"/>
  </rcc>
  <rcc rId="301" sId="1" numFmtId="4">
    <oc r="J29">
      <v>910.2</v>
    </oc>
    <nc r="J29"/>
  </rcc>
  <rcc rId="302" sId="1" numFmtId="4">
    <oc r="J28">
      <v>36</v>
    </oc>
    <nc r="J28"/>
  </rcc>
  <rcc rId="303" sId="1" numFmtId="4">
    <oc r="J27">
      <v>392.7</v>
    </oc>
    <nc r="J27"/>
  </rcc>
  <rcc rId="304" sId="1" numFmtId="4">
    <oc r="J26">
      <v>0</v>
    </oc>
    <nc r="J26"/>
  </rcc>
  <rcc rId="305" sId="1" numFmtId="4">
    <oc r="J25">
      <v>627</v>
    </oc>
    <nc r="J25"/>
  </rcc>
  <rcc rId="306" sId="1" numFmtId="4">
    <oc r="J23">
      <v>17.600000000000001</v>
    </oc>
    <nc r="J23"/>
  </rcc>
  <rcc rId="307" sId="1" numFmtId="4">
    <oc r="J21">
      <v>6</v>
    </oc>
    <nc r="J21"/>
  </rcc>
  <rcc rId="308" sId="1" numFmtId="4">
    <oc r="J20">
      <v>5</v>
    </oc>
    <nc r="J20"/>
  </rcc>
  <rcc rId="309" sId="1" numFmtId="4">
    <oc r="J18">
      <v>491.1</v>
    </oc>
    <nc r="J18"/>
  </rcc>
  <rcc rId="310" sId="1" numFmtId="4">
    <oc r="J17">
      <v>240.4</v>
    </oc>
    <nc r="J17"/>
  </rcc>
  <rcc rId="311" sId="1" numFmtId="4">
    <oc r="J16">
      <v>11204.3</v>
    </oc>
    <nc r="J16"/>
  </rcc>
  <rcc rId="312" sId="1" numFmtId="4">
    <oc r="J14">
      <v>1185.5999999999999</v>
    </oc>
    <nc r="J14"/>
  </rcc>
  <rcc rId="313" sId="1" numFmtId="4">
    <oc r="J13">
      <v>303.8</v>
    </oc>
    <nc r="J13"/>
  </rcc>
  <rcc rId="314" sId="1" numFmtId="4">
    <oc r="J12">
      <v>8.8000000000000007</v>
    </oc>
    <nc r="J12"/>
  </rcc>
  <rcc rId="315" sId="1" numFmtId="4">
    <oc r="J11">
      <v>72.599999999999994</v>
    </oc>
    <nc r="J11"/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" sId="1">
    <oc r="D32">
      <v>106339</v>
    </oc>
    <nc r="D32">
      <v>1063.9000000000001</v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гос.пошлина'!$A$1:$L$57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" sId="1" numFmtId="4">
    <oc r="I12">
      <v>0</v>
    </oc>
    <nc r="I12">
      <v>8.8000000000000007</v>
    </nc>
  </rcc>
  <rcc rId="321" sId="1" numFmtId="4">
    <oc r="I13">
      <v>596.1</v>
    </oc>
    <nc r="I13">
      <v>740.9</v>
    </nc>
  </rcc>
  <rcc rId="322" sId="1" numFmtId="4">
    <oc r="I14">
      <v>2533.1999999999998</v>
    </oc>
    <nc r="I14">
      <v>1064.0999999999999</v>
    </nc>
  </rcc>
  <rcc rId="323" sId="1" numFmtId="4">
    <oc r="I16">
      <v>991.3</v>
    </oc>
    <nc r="I16">
      <v>3529.2</v>
    </nc>
  </rcc>
  <rcc rId="324" sId="1" numFmtId="4">
    <oc r="I18">
      <v>1758.8</v>
    </oc>
    <nc r="I18">
      <v>1902.2</v>
    </nc>
  </rcc>
  <rcc rId="325" sId="1" numFmtId="4">
    <oc r="I20">
      <v>47.8</v>
    </oc>
    <nc r="I20">
      <v>57.2</v>
    </nc>
  </rcc>
  <rcc rId="326" sId="1" numFmtId="4">
    <oc r="I21">
      <v>17.7</v>
    </oc>
    <nc r="I21">
      <v>14.6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" sId="1" numFmtId="4">
    <oc r="I23">
      <v>83.9</v>
    </oc>
    <nc r="I23">
      <v>72.5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" sId="1" numFmtId="4">
    <oc r="I25">
      <v>0</v>
    </oc>
    <nc r="I25">
      <v>800</v>
    </nc>
  </rcc>
  <rcc rId="329" sId="1" numFmtId="4">
    <nc r="J25">
      <v>394</v>
    </nc>
  </rcc>
  <rcc rId="330" sId="1" numFmtId="4">
    <oc r="I27">
      <v>350.8</v>
    </oc>
    <nc r="I27">
      <v>539</v>
    </nc>
  </rcc>
  <rcc rId="331" sId="1" numFmtId="4">
    <nc r="J27">
      <v>363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10" start="0" length="2147483647">
    <dxf>
      <font>
        <color auto="1"/>
      </font>
    </dxf>
  </rfmt>
  <rfmt sheetId="1" sqref="O7:O8" start="0" length="2147483647">
    <dxf>
      <font>
        <color auto="1"/>
      </font>
    </dxf>
  </rfmt>
  <rcv guid="{08696D8B-4F11-4D0B-9481-6800584F3FCE}" action="delete"/>
  <rdn rId="0" localSheetId="1" customView="1" name="Z_08696D8B_4F11_4D0B_9481_6800584F3FCE_.wvu.PrintArea" hidden="1" oldHidden="1">
    <formula>'неналоговые и гос.пошлина'!$A$1:$O$46</formula>
    <oldFormula>'неналоговые и гос.пошлина'!$A$1:$O$57</oldFormula>
  </rdn>
  <rdn rId="0" localSheetId="1" customView="1" name="Z_08696D8B_4F11_4D0B_9481_6800584F3FCE_.wvu.PrintTitles" hidden="1" oldHidden="1">
    <formula>'неналоговые и гос.пошлина'!$7:$9</formula>
    <oldFormula>'неналоговые и гос.пошлина'!$7:$9</oldFormula>
  </rdn>
  <rdn rId="0" localSheetId="1" customView="1" name="Z_08696D8B_4F11_4D0B_9481_6800584F3FCE_.wvu.Rows" hidden="1" oldHidden="1">
    <formula>'неналоговые и гос.пошлина'!$57:$57</formula>
    <oldFormula>'неналоговые и гос.пошлина'!$57:$57</oldFormula>
  </rdn>
  <rdn rId="0" localSheetId="1" customView="1" name="Z_08696D8B_4F11_4D0B_9481_6800584F3FCE_.wvu.Cols" hidden="1" oldHidden="1">
    <formula>'неналоговые и гос.пошлина'!$L:$N</formula>
    <oldFormula>'неналоговые и гос.пошлина'!$L:$N</oldFormula>
  </rdn>
  <rcv guid="{08696D8B-4F11-4D0B-9481-6800584F3FCE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" sId="1" numFmtId="4">
    <oc r="I29">
      <v>1908.8</v>
    </oc>
    <nc r="I29">
      <v>2542.3000000000002</v>
    </nc>
  </rcc>
  <rcc rId="333" sId="1" numFmtId="4">
    <nc r="J29">
      <v>1326.4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" sId="1" numFmtId="4">
    <oc r="I31">
      <v>3518.4</v>
    </oc>
    <nc r="I31">
      <v>1777.2</v>
    </nc>
  </rcc>
  <rcc rId="335" sId="1" numFmtId="4">
    <nc r="J31">
      <v>116.5</v>
    </nc>
  </rcc>
  <rcc rId="336" sId="1" numFmtId="4">
    <oc r="I32">
      <v>736.5</v>
    </oc>
    <nc r="I32">
      <v>1067.3</v>
    </nc>
  </rcc>
  <rcc rId="337" sId="1" numFmtId="4">
    <nc r="J32">
      <v>655.6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" sId="1" numFmtId="4">
    <oc r="I33">
      <v>400.7</v>
    </oc>
    <nc r="I33">
      <v>893.7</v>
    </nc>
  </rcc>
  <rcc rId="339" sId="1" numFmtId="4">
    <nc r="J33">
      <v>137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0" sId="1" numFmtId="4">
    <oc r="I34">
      <v>16.100000000000001</v>
    </oc>
    <nc r="I34">
      <v>52.5</v>
    </nc>
  </rcc>
  <rcc rId="341" sId="1" numFmtId="4">
    <oc r="I36">
      <v>45113.599999999999</v>
    </oc>
    <nc r="I36">
      <v>38088.199999999997</v>
    </nc>
  </rcc>
  <rcc rId="342" sId="1" numFmtId="4">
    <nc r="J36">
      <v>1742.2</v>
    </nc>
  </rcc>
  <rcc rId="343" sId="1" numFmtId="4">
    <nc r="J37">
      <v>19</v>
    </nc>
  </rcc>
  <rcc rId="344" sId="1" numFmtId="4">
    <oc r="I38">
      <v>10646.7</v>
    </oc>
    <nc r="I38">
      <v>16951.8</v>
    </nc>
  </rcc>
  <rcc rId="345" sId="1" numFmtId="4">
    <nc r="J38">
      <v>7032.7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6" sId="1" numFmtId="4">
    <oc r="I39">
      <v>12.2</v>
    </oc>
    <nc r="I39">
      <v>80.3</v>
    </nc>
  </rcc>
  <rcc rId="347" sId="1" numFmtId="4">
    <nc r="J39">
      <v>7.8</v>
    </nc>
  </rcc>
  <rcc rId="348" sId="1" numFmtId="4">
    <oc r="I40">
      <v>33.4</v>
    </oc>
    <nc r="I40">
      <v>296.89999999999998</v>
    </nc>
  </rcc>
  <rcc rId="349" sId="1" numFmtId="4">
    <nc r="J40">
      <v>62.4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" sId="1" numFmtId="4">
    <oc r="I42">
      <v>0</v>
    </oc>
    <nc r="I42">
      <v>17.3</v>
    </nc>
  </rcc>
  <rcc rId="351" sId="1" numFmtId="4">
    <nc r="J42">
      <v>105.1</v>
    </nc>
  </rcc>
  <rcc rId="352" sId="1" numFmtId="4">
    <oc r="J44">
      <v>0</v>
    </oc>
    <nc r="J44">
      <v>31.5</v>
    </nc>
  </rcc>
  <rcc rId="353" sId="1" numFmtId="4">
    <nc r="J11">
      <v>13.7</v>
    </nc>
  </rcc>
  <rcc rId="354" sId="1">
    <oc r="K11">
      <v>650.9</v>
    </oc>
    <nc r="K11">
      <f>I11-J11</f>
    </nc>
  </rcc>
  <rcc rId="355" sId="1" numFmtId="4">
    <oc r="K10">
      <v>0</v>
    </oc>
    <nc r="K10">
      <f>I10-J10</f>
    </nc>
  </rcc>
  <rcc rId="356" sId="1" numFmtId="4">
    <oc r="K12">
      <v>8.8000000000000007</v>
    </oc>
    <nc r="K12">
      <f>I12-J12</f>
    </nc>
  </rcc>
  <rcc rId="357" sId="1" numFmtId="4">
    <oc r="K13">
      <v>740.9</v>
    </oc>
    <nc r="K13">
      <f>I13-J13</f>
    </nc>
  </rcc>
  <rcc rId="358" sId="1" numFmtId="4">
    <oc r="K14">
      <v>3287.5</v>
    </oc>
    <nc r="K14">
      <f>I14-J14</f>
    </nc>
  </rcc>
  <rcc rId="359" sId="1" numFmtId="4">
    <oc r="K15">
      <v>0</v>
    </oc>
    <nc r="K15">
      <f>I15-J15</f>
    </nc>
  </rcc>
  <rcc rId="360" sId="1" numFmtId="4">
    <oc r="K16">
      <v>13452.099999999999</v>
    </oc>
    <nc r="K16">
      <f>I16-J16</f>
    </nc>
  </rcc>
  <rcc rId="361" sId="1" numFmtId="4">
    <oc r="K17">
      <v>0</v>
    </oc>
    <nc r="K17">
      <f>I17-J17</f>
    </nc>
  </rcc>
  <rcc rId="362" sId="1" numFmtId="4">
    <oc r="K18">
      <v>1902.2</v>
    </oc>
    <nc r="K18">
      <f>I18-J18</f>
    </nc>
  </rcc>
  <rcc rId="363" sId="1" numFmtId="4">
    <oc r="K19">
      <v>0</v>
    </oc>
    <nc r="K19">
      <f>I19-J19</f>
    </nc>
  </rcc>
  <rcc rId="364" sId="1" numFmtId="4">
    <oc r="K20">
      <v>57.2</v>
    </oc>
    <nc r="K20">
      <f>I20-J20</f>
    </nc>
  </rcc>
  <rcc rId="365" sId="1" numFmtId="4">
    <oc r="K21">
      <v>14.6</v>
    </oc>
    <nc r="K21">
      <f>I21-J21</f>
    </nc>
  </rcc>
  <rcc rId="366" sId="1" odxf="1" s="1" dxf="1" numFmtId="4">
    <oc r="K22">
      <v>0</v>
    </oc>
    <nc r="K22">
      <f>I22-J22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horizontal="right" wrapText="1" readingOrder="0"/>
    </ndxf>
  </rcc>
  <rcc rId="367" sId="1" numFmtId="4">
    <oc r="K23">
      <v>72.5</v>
    </oc>
    <nc r="K23">
      <f>I23-J23</f>
    </nc>
  </rcc>
  <rcc rId="368" sId="1" odxf="1" s="1" dxf="1" numFmtId="4">
    <oc r="K24">
      <v>0</v>
    </oc>
    <nc r="K24">
      <f>I24-J24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horizontal="right" wrapText="1" readingOrder="0"/>
    </ndxf>
  </rcc>
  <rcc rId="369" sId="1" numFmtId="4">
    <oc r="K25">
      <v>800</v>
    </oc>
    <nc r="K25">
      <f>I25-J25</f>
    </nc>
  </rcc>
  <rcc rId="370" sId="1" odxf="1" s="1" dxf="1" numFmtId="4">
    <oc r="K26">
      <v>0</v>
    </oc>
    <nc r="K26">
      <f>I26-J26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horizontal="right" wrapText="1" readingOrder="0"/>
    </ndxf>
  </rcc>
  <rcc rId="371" sId="1" numFmtId="4">
    <oc r="K27">
      <v>539</v>
    </oc>
    <nc r="K27">
      <f>I27-J27</f>
    </nc>
  </rcc>
  <rcc rId="372" sId="1" numFmtId="4">
    <oc r="K28">
      <v>0</v>
    </oc>
    <nc r="K28">
      <f>I28-J28</f>
    </nc>
  </rcc>
  <rcc rId="373" sId="1" numFmtId="4">
    <oc r="K29">
      <v>2542.3000000000002</v>
    </oc>
    <nc r="K29">
      <f>I29-J29</f>
    </nc>
  </rcc>
  <rcc rId="374" sId="1" numFmtId="4">
    <oc r="K30">
      <v>0</v>
    </oc>
    <nc r="K30">
      <f>I30-J30</f>
    </nc>
  </rcc>
  <rcc rId="375" sId="1" numFmtId="4">
    <oc r="K31">
      <v>1777.2</v>
    </oc>
    <nc r="K31">
      <f>I31-J31</f>
    </nc>
  </rcc>
  <rcc rId="376" sId="1" numFmtId="4">
    <oc r="K32">
      <v>1067.3</v>
    </oc>
    <nc r="K32">
      <f>I32-J32</f>
    </nc>
  </rcc>
  <rcc rId="377" sId="1" numFmtId="4">
    <oc r="K33">
      <v>893.7</v>
    </oc>
    <nc r="K33">
      <f>I33-J33</f>
    </nc>
  </rcc>
  <rcc rId="378" sId="1" numFmtId="4">
    <oc r="K34">
      <v>52.5</v>
    </oc>
    <nc r="K34">
      <f>I34-J34</f>
    </nc>
  </rcc>
  <rcc rId="379" sId="1" numFmtId="4">
    <oc r="K35">
      <v>0</v>
    </oc>
    <nc r="K35">
      <f>I35-J35</f>
    </nc>
  </rcc>
  <rcc rId="380" sId="1" numFmtId="4">
    <oc r="K36">
      <v>38088.199999999997</v>
    </oc>
    <nc r="K36">
      <f>I36-J36</f>
    </nc>
  </rcc>
  <rcc rId="381" sId="1" numFmtId="4">
    <oc r="K37">
      <v>0</v>
    </oc>
    <nc r="K37">
      <f>I37-J37</f>
    </nc>
  </rcc>
  <rcc rId="382" sId="1" numFmtId="4">
    <oc r="K38">
      <v>16951.8</v>
    </oc>
    <nc r="K38">
      <f>I38-J38</f>
    </nc>
  </rcc>
  <rcc rId="383" sId="1" numFmtId="4">
    <oc r="K39">
      <v>80.3</v>
    </oc>
    <nc r="K39">
      <f>I39-J39</f>
    </nc>
  </rcc>
  <rcc rId="384" sId="1" numFmtId="4">
    <oc r="K40">
      <v>296.89999999999998</v>
    </oc>
    <nc r="K40">
      <f>I40-J40</f>
    </nc>
  </rcc>
  <rcc rId="385" sId="1" numFmtId="4">
    <oc r="K41">
      <v>0</v>
    </oc>
    <nc r="K41">
      <f>I41-J41</f>
    </nc>
  </rcc>
  <rcc rId="386" sId="1" numFmtId="4">
    <oc r="K42">
      <v>17.3</v>
    </oc>
    <nc r="K42">
      <f>I42-J42</f>
    </nc>
  </rcc>
  <rcc rId="387" sId="1" odxf="1" dxf="1" numFmtId="4">
    <oc r="K43">
      <v>0</v>
    </oc>
    <nc r="K43">
      <f>I43-J43</f>
    </nc>
    <odxf>
      <alignment horizontal="center" readingOrder="0"/>
    </odxf>
    <ndxf>
      <alignment horizontal="right" readingOrder="0"/>
    </ndxf>
  </rcc>
  <rcc rId="388" sId="1" odxf="1" dxf="1" numFmtId="4">
    <oc r="K44">
      <v>0</v>
    </oc>
    <nc r="K44">
      <f>I44-J44</f>
    </nc>
    <odxf>
      <alignment horizontal="center" readingOrder="0"/>
    </odxf>
    <ndxf>
      <alignment horizontal="right" readingOrder="0"/>
    </ndxf>
  </rcc>
  <rcc rId="389" sId="1" odxf="1" dxf="1" numFmtId="4">
    <oc r="K45">
      <v>0</v>
    </oc>
    <nc r="K45">
      <f>I45-J45</f>
    </nc>
    <odxf>
      <alignment horizontal="center" readingOrder="0"/>
    </odxf>
    <ndxf>
      <alignment horizontal="right" readingOrder="0"/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0" sId="1" numFmtId="4">
    <nc r="J12">
      <v>16.899999999999999</v>
    </nc>
  </rcc>
  <rcc rId="391" sId="1">
    <oc r="L12" t="inlineStr">
      <is>
        <t xml:space="preserve"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недостачи, исходя из фактического поступления по состоянию на 01.06.2023 </t>
      </is>
    </oc>
    <nc r="L12" t="inlineStr">
      <is>
        <t xml:space="preserve"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недостачи, исходя из фактического поступления по состоянию на 01.06.2024 </t>
      </is>
    </nc>
  </rcc>
  <rcc rId="392" sId="1" numFmtId="4">
    <oc r="K12">
      <f>I12-J12</f>
    </oc>
    <nc r="K12">
      <v>0</v>
    </nc>
  </rcc>
  <rcc rId="393" sId="1" numFmtId="4">
    <nc r="J13">
      <v>178.5</v>
    </nc>
  </rcc>
  <rcc rId="394" sId="1" numFmtId="4">
    <oc r="I14">
      <v>1064.0999999999999</v>
    </oc>
    <nc r="I14">
      <v>3287.5</v>
    </nc>
  </rcc>
  <rcc rId="395" sId="1" numFmtId="4">
    <nc r="J14">
      <v>1064.0999999999999</v>
    </nc>
  </rcc>
  <rcc rId="396" sId="1" numFmtId="4">
    <nc r="J16">
      <v>5025.2</v>
    </nc>
  </rcc>
  <rcc rId="397" sId="1" numFmtId="4">
    <oc r="K16">
      <f>I16-J16</f>
    </oc>
    <nc r="K16">
      <v>0</v>
    </nc>
  </rcc>
  <rcc rId="398" sId="1" numFmtId="4">
    <nc r="J17">
      <v>-6</v>
    </nc>
  </rcc>
  <rcc rId="399" sId="1" numFmtId="4">
    <oc r="K17">
      <f>I17-J17</f>
    </oc>
    <nc r="K17">
      <v>0</v>
    </nc>
  </rcc>
  <rcc rId="400" sId="1" numFmtId="4">
    <nc r="J18">
      <v>477.6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" sId="1" numFmtId="4">
    <nc r="J20">
      <v>3.3</v>
    </nc>
  </rcc>
  <rcc rId="402" sId="1" numFmtId="4">
    <nc r="J21">
      <v>25</v>
    </nc>
  </rcc>
  <rcc rId="403" sId="1" numFmtId="4">
    <oc r="K21">
      <f>I21-J21</f>
    </oc>
    <nc r="K21">
      <v>0</v>
    </nc>
  </rcc>
  <rcc rId="404" sId="1" numFmtId="4">
    <nc r="J23">
      <v>152</v>
    </nc>
  </rcc>
  <rcc rId="405" sId="1" numFmtId="4">
    <oc r="K23">
      <f>I23-J23</f>
    </oc>
    <nc r="K23">
      <v>0</v>
    </nc>
  </rcc>
  <rcc rId="406" sId="1" numFmtId="4">
    <oc r="J25">
      <v>394</v>
    </oc>
    <nc r="J25"/>
  </rcc>
  <rcc rId="407" sId="1">
    <oc r="B25" t="inlineStr">
      <is>
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должностными лицами органов исполнительной власти субъектов Российской Федерации,учреждениями субъектов Российской Федерации</t>
      </is>
    </oc>
    <nc r="B25" t="inlineStr">
      <is>
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    </is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" sId="1" ref="A26:XFD26" action="insertRow">
    <undo index="0" exp="area" ref3D="1" dr="$A$57:$XFD$57" dn="Z_FDDC14AB_E228_4644_93B1_2B631DF22506_.wvu.Rows" sId="1"/>
    <undo index="0" exp="area" ref3D="1" dr="$A$57:$XFD$57" dn="Z_08696D8B_4F11_4D0B_9481_6800584F3FCE_.wvu.Rows" sId="1"/>
  </rrc>
  <rcc rId="409" sId="1">
    <nc r="B26" t="inlineStr">
      <is>
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    </is>
    </nc>
  </rcc>
  <rfmt sheetId="1" s="1" sqref="A22" start="0" length="0">
    <dxf>
      <font>
        <sz val="11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="1" sqref="A24" start="0" length="0">
    <dxf>
      <font>
        <sz val="11"/>
        <color auto="1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0" sId="1" odxf="1" s="1" dxf="1">
    <nc r="A26">
      <v>17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odxf>
    <ndxf>
      <alignment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1" sId="1" odxf="1" dxf="1">
    <oc r="A27">
      <v>17</v>
    </oc>
    <nc r="A27">
      <v>18</v>
    </nc>
    <odxf>
      <font>
        <color auto="1"/>
      </font>
      <alignment horizontal="general" vertical="bottom" readingOrder="0"/>
      <border outline="0">
        <left/>
        <right/>
        <top/>
        <bottom/>
      </border>
    </odxf>
    <ndxf>
      <font>
        <color auto="1"/>
        <name val="Times New Roman"/>
        <scheme val="none"/>
      </font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" sId="1" odxf="1" s="1" dxf="1">
    <oc r="A28">
      <v>18</v>
    </oc>
    <nc r="A28">
      <v>19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13" sId="1" odxf="1" s="1" dxf="1">
    <oc r="A29">
      <v>19</v>
    </oc>
    <nc r="A29">
      <v>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14" sId="1" odxf="1" s="1" dxf="1">
    <oc r="A30">
      <v>20</v>
    </oc>
    <nc r="A30">
      <v>21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15" sId="1" odxf="1" s="1" dxf="1">
    <oc r="A31">
      <v>21</v>
    </oc>
    <nc r="A31">
      <v>22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16" sId="1" odxf="1" s="1" dxf="1">
    <oc r="A32">
      <v>22</v>
    </oc>
    <nc r="A32">
      <v>23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17" sId="1" odxf="1" s="1" dxf="1">
    <oc r="A33">
      <v>23</v>
    </oc>
    <nc r="A33">
      <v>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18" sId="1" odxf="1" s="1" dxf="1">
    <oc r="A34">
      <v>24</v>
    </oc>
    <nc r="A34">
      <v>25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19" sId="1" odxf="1" s="1" dxf="1">
    <oc r="A35">
      <v>25</v>
    </oc>
    <nc r="A35">
      <v>26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20" sId="1" odxf="1" s="1" dxf="1">
    <oc r="A36">
      <v>26</v>
    </oc>
    <nc r="A36">
      <v>27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21" sId="1" odxf="1" s="1" dxf="1">
    <oc r="A37">
      <v>27</v>
    </oc>
    <nc r="A37">
      <v>28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22" sId="1" odxf="1" s="1" dxf="1">
    <oc r="A38">
      <v>28</v>
    </oc>
    <nc r="A38">
      <v>29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23" sId="1" odxf="1" s="1" dxf="1">
    <oc r="A39">
      <v>29</v>
    </oc>
    <nc r="A39">
      <v>30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24" sId="1" odxf="1" s="1" dxf="1">
    <oc r="A40">
      <v>30</v>
    </oc>
    <nc r="A40">
      <v>31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25" sId="1" odxf="1" s="1" dxf="1">
    <oc r="A41">
      <v>31</v>
    </oc>
    <nc r="A41">
      <v>32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26" sId="1" odxf="1" s="1" dxf="1">
    <oc r="A42">
      <v>32</v>
    </oc>
    <nc r="A42">
      <v>33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27" sId="1" odxf="1" s="1" dxf="1">
    <oc r="A43">
      <v>33</v>
    </oc>
    <nc r="A43">
      <v>34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28" sId="1" odxf="1" s="1" dxf="1">
    <oc r="A44">
      <v>34</v>
    </oc>
    <nc r="A44">
      <v>35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429" sId="1" odxf="1" s="1" dxf="1">
    <oc r="A45">
      <v>35</v>
    </oc>
    <nc r="A45">
      <v>36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430" sId="1" odxf="1" s="1" dxf="1">
    <oc r="A46">
      <v>36</v>
    </oc>
    <nc r="A46">
      <v>37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" sId="1">
    <nc r="C26" t="inlineStr">
      <is>
        <t>16211601123010001140</t>
      </is>
    </nc>
  </rcc>
  <rcc rId="435" sId="1" numFmtId="4">
    <nc r="D26">
      <v>0</v>
    </nc>
  </rcc>
  <rcc rId="436" sId="1" numFmtId="4">
    <nc r="E26">
      <v>0</v>
    </nc>
  </rcc>
  <rcc rId="437" sId="1" numFmtId="4">
    <nc r="F26">
      <v>0</v>
    </nc>
  </rcc>
  <rcc rId="438" sId="1" numFmtId="4">
    <nc r="G26">
      <v>0</v>
    </nc>
  </rcc>
  <rcc rId="439" sId="1">
    <nc r="H26">
      <f>ROUND((F26/G26),1)</f>
    </nc>
  </rcc>
  <rcc rId="440" sId="1" numFmtId="4">
    <nc r="I26">
      <v>0</v>
    </nc>
  </rcc>
  <rcc rId="441" sId="1" numFmtId="4">
    <nc r="J26">
      <v>394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гос.пошлина'!$A$1:$O$57</formula>
    <oldFormula>'неналоговые и гос.пошлина'!$A$1:$O$57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dn rId="0" localSheetId="1" customView="1" name="Z_FDDC14AB_E228_4644_93B1_2B631DF22506_.wvu.Cols" hidden="1" oldHidden="1">
    <formula>'неналоговые и гос.пошлина'!$L:$N</formula>
    <oldFormula>'неналоговые и гос.пошлина'!$L:$N</oldFormula>
  </rdn>
  <rcv guid="{FDDC14AB-E228-4644-93B1-2B631DF22506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2" sId="1">
    <oc r="H11">
      <f>ROUND((F11/G11),1)</f>
    </oc>
    <nc r="H11">
      <f>ROUND((F11/G11),1)</f>
    </nc>
  </rcc>
  <rcc rId="443" sId="1">
    <oc r="B32" t="inlineStr">
      <is>
    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    </is>
    </oc>
    <nc r="B32" t="inlineStr">
      <is>
    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    </is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" sId="1" numFmtId="4">
    <nc r="J35">
      <v>0</v>
    </nc>
  </rcc>
  <rcc rId="445" sId="1" numFmtId="4">
    <oc r="J37">
      <v>1742.2</v>
    </oc>
    <nc r="J37">
      <v>1742.3</v>
    </nc>
  </rcc>
  <rcc rId="446" sId="1" numFmtId="4">
    <oc r="K38">
      <f>I38-J38</f>
    </oc>
    <nc r="K38">
      <v>0</v>
    </nc>
  </rcc>
  <rcc rId="447" sId="1" numFmtId="4">
    <oc r="J18">
      <v>477.6</v>
    </oc>
    <nc r="J18">
      <v>471.6</v>
    </nc>
  </rcc>
  <rcc rId="448" sId="1" numFmtId="4">
    <nc r="J25">
      <v>0</v>
    </nc>
  </rcc>
  <rcc rId="449" sId="1" numFmtId="4">
    <nc r="J31">
      <v>59.4</v>
    </nc>
  </rcc>
  <rcc rId="450" sId="1" numFmtId="4">
    <oc r="K31">
      <f>I31-J31</f>
    </oc>
    <nc r="K31">
      <v>0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" sId="1">
    <oc r="B31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    </is>
    </oc>
    <nc r="B31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оброащения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    </is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2" sId="1" numFmtId="4">
    <oc r="J18">
      <v>471.6</v>
    </oc>
    <nc r="J18">
      <v>477.6</v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6" sId="1">
    <oc r="K11">
      <f>I11-J11</f>
    </oc>
    <nc r="K11">
      <f>(D11+E11+G11+J11)/3.416</f>
    </nc>
  </rcc>
  <rcc rId="457" sId="1" numFmtId="4">
    <oc r="K12">
      <v>0</v>
    </oc>
    <nc r="K12">
      <f>(D12+E12+G12+J12)/3.416</f>
    </nc>
  </rcc>
  <rcc rId="458" sId="1">
    <oc r="K13">
      <f>I13-J13</f>
    </oc>
    <nc r="K13">
      <f>(D13+E13+G13+J13)/3.416</f>
    </nc>
  </rcc>
  <rcc rId="459" sId="1">
    <oc r="K14">
      <f>I14-J14</f>
    </oc>
    <nc r="K14">
      <f>(D14+E14+G14+J14)/3.416</f>
    </nc>
  </rcc>
  <rcc rId="460" sId="1">
    <oc r="K15">
      <f>I15-J15</f>
    </oc>
    <nc r="K15">
      <f>(D15+E15+G15+J15)/3.416</f>
    </nc>
  </rcc>
  <rcc rId="461" sId="1" numFmtId="4">
    <oc r="K16">
      <v>0</v>
    </oc>
    <nc r="K16">
      <f>(D16+E16+G16+J16)/3.416</f>
    </nc>
  </rcc>
  <rcc rId="462" sId="1" numFmtId="4">
    <oc r="K17">
      <v>0</v>
    </oc>
    <nc r="K17">
      <f>(D17+E17+G17+J17)/3.416</f>
    </nc>
  </rcc>
  <rcc rId="463" sId="1">
    <oc r="K18">
      <f>I18-J18</f>
    </oc>
    <nc r="K18">
      <f>(D18+E18+G18+J18)/3.416</f>
    </nc>
  </rcc>
  <rcc rId="464" sId="1">
    <oc r="K19">
      <f>I19-J19</f>
    </oc>
    <nc r="K19">
      <f>(D19+E19+G19+J19)/3.416</f>
    </nc>
  </rcc>
  <rcc rId="465" sId="1">
    <oc r="K20">
      <f>I20-J20</f>
    </oc>
    <nc r="K20">
      <f>(D20+E20+G20+J20)/3.416</f>
    </nc>
  </rcc>
  <rcc rId="466" sId="1" numFmtId="4">
    <oc r="K21">
      <v>0</v>
    </oc>
    <nc r="K21">
      <f>(D21+E21+G21+J21)/3.416</f>
    </nc>
  </rcc>
  <rcc rId="467" sId="1">
    <oc r="K22">
      <f>I22-J22</f>
    </oc>
    <nc r="K22">
      <f>(D22+E22+G22+J22)/3.416</f>
    </nc>
  </rcc>
  <rcc rId="468" sId="1" numFmtId="4">
    <oc r="K23">
      <v>0</v>
    </oc>
    <nc r="K23">
      <f>(D23+E23+G23+J23)/3.416</f>
    </nc>
  </rcc>
  <rcc rId="469" sId="1">
    <oc r="K24">
      <f>I24-J24</f>
    </oc>
    <nc r="K24">
      <f>(D24+E24+G24+J24)/3.416</f>
    </nc>
  </rcc>
  <rcc rId="470" sId="1">
    <oc r="K25">
      <f>I25-J25</f>
    </oc>
    <nc r="K25">
      <f>(D25+E25+G25+J25)/3.416</f>
    </nc>
  </rcc>
  <rcc rId="471" sId="1">
    <nc r="K26">
      <f>(D26+E26+G26+J26)/3.416</f>
    </nc>
  </rcc>
  <rcc rId="472" sId="1">
    <oc r="K27">
      <f>I27-J27</f>
    </oc>
    <nc r="K27">
      <f>(D27+E27+G27+J27)/3.416</f>
    </nc>
  </rcc>
  <rcc rId="473" sId="1">
    <oc r="K28">
      <f>I28-J28</f>
    </oc>
    <nc r="K28">
      <f>(D28+E28+G28+J28)/3.416</f>
    </nc>
  </rcc>
  <rcc rId="474" sId="1">
    <oc r="K29">
      <f>I29-J29</f>
    </oc>
    <nc r="K29">
      <f>(D29+E29+G29+J29)/3.416</f>
    </nc>
  </rcc>
  <rcc rId="475" sId="1">
    <oc r="K30">
      <f>I30-J30</f>
    </oc>
    <nc r="K30">
      <f>(D30+E30+G30+J30)/3.416</f>
    </nc>
  </rcc>
  <rcc rId="476" sId="1" numFmtId="4">
    <oc r="K31">
      <v>0</v>
    </oc>
    <nc r="K31">
      <f>(D31+E31+G31+J31)/3.416</f>
    </nc>
  </rcc>
  <rcc rId="477" sId="1">
    <oc r="K32">
      <f>I32-J32</f>
    </oc>
    <nc r="K32">
      <f>(D32+E32+G32+J32)/3.416</f>
    </nc>
  </rcc>
  <rcc rId="478" sId="1">
    <oc r="K33">
      <f>I33-J33</f>
    </oc>
    <nc r="K33">
      <f>(D33+E33+G33+J33)/3.416</f>
    </nc>
  </rcc>
  <rcc rId="479" sId="1">
    <oc r="K34">
      <f>I34-J34</f>
    </oc>
    <nc r="K34">
      <f>(D34+E34+G34+J34)/3.416</f>
    </nc>
  </rcc>
  <rcc rId="480" sId="1">
    <oc r="K35">
      <f>I35-J35</f>
    </oc>
    <nc r="K35">
      <f>(D35+E35+G35+J35)/3.416</f>
    </nc>
  </rcc>
  <rcc rId="481" sId="1">
    <oc r="K36">
      <f>I36-J36</f>
    </oc>
    <nc r="K36">
      <f>(D36+E36+G36+J36)/3.416</f>
    </nc>
  </rcc>
  <rcc rId="482" sId="1">
    <oc r="K37">
      <f>I37-J37</f>
    </oc>
    <nc r="K37">
      <f>(D37+E37+G37+J37)/3.416</f>
    </nc>
  </rcc>
  <rcc rId="483" sId="1" numFmtId="4">
    <oc r="K38">
      <v>0</v>
    </oc>
    <nc r="K38">
      <f>(D38+E38+G38+J38)/3.416</f>
    </nc>
  </rcc>
  <rcc rId="484" sId="1">
    <oc r="K39">
      <f>I39-J39</f>
    </oc>
    <nc r="K39">
      <f>(D39+E39+G39+J39)/3.416</f>
    </nc>
  </rcc>
  <rcc rId="485" sId="1">
    <oc r="K40">
      <f>I40-J40</f>
    </oc>
    <nc r="K40">
      <f>(D40+E40+G40+J40)/3.416</f>
    </nc>
  </rcc>
  <rcc rId="486" sId="1">
    <oc r="K41">
      <f>I41-J41</f>
    </oc>
    <nc r="K41">
      <f>(D41+E41+G41+J41)/3.416</f>
    </nc>
  </rcc>
  <rcc rId="487" sId="1">
    <oc r="K42">
      <f>I42-J42</f>
    </oc>
    <nc r="K42">
      <f>(D42+E42+G42+J42)/3.416</f>
    </nc>
  </rcc>
  <rcc rId="488" sId="1">
    <oc r="K43">
      <f>I43-J43</f>
    </oc>
    <nc r="K43">
      <f>(D43+E43+G43+J43)/3.416</f>
    </nc>
  </rcc>
  <rcc rId="489" sId="1">
    <oc r="K46">
      <f>I46-J46</f>
    </oc>
    <nc r="K46">
      <f>(D46+E46+G46+J46)/3.416</f>
    </nc>
  </rcc>
  <rcc rId="490" sId="1" numFmtId="4">
    <oc r="K45">
      <f>I45-J45</f>
    </oc>
    <nc r="K45">
      <v>0</v>
    </nc>
  </rcc>
  <rcc rId="491" sId="1" numFmtId="4">
    <oc r="K44">
      <f>I44-J44</f>
    </oc>
    <nc r="K44">
      <v>0</v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 numFmtId="4">
    <oc r="K19">
      <f>(D19+E19+G19+J19)/3.416</f>
    </oc>
    <nc r="K19">
      <v>0</v>
    </nc>
  </rcc>
  <rcc rId="493" sId="1" numFmtId="4">
    <oc r="K22">
      <f>(D22+E22+G22+J22)/3.416</f>
    </oc>
    <nc r="K22">
      <v>0</v>
    </nc>
  </rcc>
  <rcc rId="494" sId="1" numFmtId="4">
    <oc r="K24">
      <f>(D24+E24+G24+J24)/3.416</f>
    </oc>
    <nc r="K24">
      <v>0</v>
    </nc>
  </rcc>
  <rcc rId="495" sId="1" numFmtId="4">
    <oc r="K27">
      <f>(D27+E27+G27+J27)/3.416</f>
    </oc>
    <nc r="K27">
      <v>0</v>
    </nc>
  </rcc>
  <rcc rId="496" sId="1" numFmtId="4">
    <oc r="K29">
      <f>(D29+E29+G29+J29)/3.416</f>
    </oc>
    <nc r="K29">
      <v>0</v>
    </nc>
  </rcc>
  <rcc rId="497" sId="1" numFmtId="4">
    <oc r="K36">
      <f>(D36+E36+G36+J36)/3.416</f>
    </oc>
    <nc r="K36">
      <v>0</v>
    </nc>
  </rcc>
  <rcc rId="498" sId="1" numFmtId="4">
    <oc r="K38">
      <f>(D38+E38+G38+J38)/3.416</f>
    </oc>
    <nc r="K38">
      <v>0</v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" sId="1" numFmtId="4">
    <oc r="G10">
      <v>50</v>
    </oc>
    <nc r="G10">
      <v>0</v>
    </nc>
  </rcc>
  <rcc rId="503" sId="1" numFmtId="4">
    <oc r="G11">
      <v>678.7</v>
    </oc>
    <nc r="G11">
      <v>357.5</v>
    </nc>
  </rcc>
  <rcc rId="504" sId="1" numFmtId="4">
    <oc r="G12">
      <v>4603.7</v>
    </oc>
    <nc r="G12">
      <v>19.2</v>
    </nc>
  </rcc>
  <rcc rId="505" sId="1">
    <oc r="K12">
      <f>(D12+E12+G12+J12)/3.416</f>
    </oc>
    <nc r="K12"/>
  </rcc>
  <rcc rId="506" sId="1" numFmtId="4">
    <oc r="G13">
      <v>740.6</v>
    </oc>
    <nc r="G13">
      <v>856.8</v>
    </nc>
  </rcc>
  <rcc rId="507" sId="1" numFmtId="4">
    <oc r="G14">
      <v>3462.9</v>
    </oc>
    <nc r="G14">
      <v>3136.8</v>
    </nc>
  </rcc>
  <rcc rId="508" sId="1" numFmtId="4">
    <oc r="G15">
      <v>-3</v>
    </oc>
    <nc r="G15">
      <v>0</v>
    </nc>
  </rcc>
  <rcc rId="509" sId="1" numFmtId="4">
    <oc r="K15">
      <f>(D15+E15+G15+J15)/3.416</f>
    </oc>
    <nc r="K15">
      <v>0</v>
    </nc>
  </rcc>
  <rcc rId="510" sId="1" numFmtId="4">
    <oc r="G16">
      <v>4155.8</v>
    </oc>
    <nc r="G16">
      <v>12456.5</v>
    </nc>
  </rcc>
  <rcc rId="511" sId="1" numFmtId="4">
    <oc r="G17">
      <v>-2</v>
    </oc>
    <nc r="G17">
      <v>0</v>
    </nc>
  </rcc>
  <rcc rId="512" sId="1" numFmtId="4">
    <oc r="K17">
      <f>(D17+E17+G17+J17)/3.416</f>
    </oc>
    <nc r="K17">
      <v>0</v>
    </nc>
  </rcc>
  <rcc rId="513" sId="1" numFmtId="4">
    <oc r="G18">
      <v>1951.8</v>
    </oc>
    <nc r="G18">
      <v>2083.3000000000002</v>
    </nc>
  </rcc>
  <rcc rId="514" sId="1" numFmtId="4">
    <oc r="G19">
      <v>-6.5</v>
    </oc>
    <nc r="G19">
      <v>-18</v>
    </nc>
  </rcc>
  <rcc rId="515" sId="1" numFmtId="4">
    <oc r="G20">
      <v>71.7</v>
    </oc>
    <nc r="G20">
      <v>6.8</v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9" sId="1" numFmtId="4">
    <oc r="G21">
      <v>13.5</v>
    </oc>
    <nc r="G21">
      <v>6.7</v>
    </nc>
  </rcc>
  <rcc rId="520" sId="1" numFmtId="4">
    <oc r="G23">
      <v>79.5</v>
    </oc>
    <nc r="G23">
      <v>24.6</v>
    </nc>
  </rcc>
  <rcc rId="521" sId="1">
    <oc r="K23">
      <f>(D23+E23+G23+J23)/3.416</f>
    </oc>
    <nc r="K23" t="inlineStr">
      <is>
        <t>?</t>
      </is>
    </nc>
  </rcc>
  <rcc rId="522" sId="1" numFmtId="4">
    <oc r="G24">
      <v>0</v>
    </oc>
    <nc r="G24">
      <v>-3</v>
    </nc>
  </rcc>
  <rcc rId="523" sId="1" numFmtId="4">
    <oc r="G25">
      <v>317.5</v>
    </oc>
    <nc r="G25">
      <v>1012</v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4" sId="1" numFmtId="4">
    <oc r="G28">
      <v>358.2</v>
    </oc>
    <nc r="G28">
      <v>612.29999999999995</v>
    </nc>
  </rcc>
  <rcc rId="525" sId="1" numFmtId="4">
    <oc r="G29">
      <v>27.7</v>
    </oc>
    <nc r="G29">
      <v>172.52</v>
    </nc>
  </rcc>
  <rcc rId="526" sId="1" numFmtId="4">
    <oc r="G30">
      <v>2687.7</v>
    </oc>
    <nc r="G30">
      <v>3042.5</v>
    </nc>
  </rcc>
  <rcc rId="527" sId="1" numFmtId="4">
    <oc r="G31">
      <v>1421.9</v>
    </oc>
    <nc r="G31">
      <v>526.79999999999995</v>
    </nc>
  </rcc>
  <rcc rId="528" sId="1" numFmtId="4">
    <oc r="K31">
      <f>(D31+E31+G31+J31)/3.416</f>
    </oc>
    <nc r="K31">
      <v>0</v>
    </nc>
  </rcc>
  <rcc rId="529" sId="1" numFmtId="4">
    <oc r="G32">
      <v>1552.5</v>
    </oc>
    <nc r="G32">
      <v>1465.2</v>
    </nc>
  </rcc>
  <rcc rId="530" sId="1" numFmtId="4">
    <oc r="G33">
      <v>933.8</v>
    </oc>
    <nc r="G33">
      <v>1321.6</v>
    </nc>
  </rcc>
  <rcc rId="531" sId="1" numFmtId="4">
    <oc r="G34">
      <v>931.8</v>
    </oc>
    <nc r="G34">
      <v>729.4</v>
    </nc>
  </rcc>
  <rcc rId="532" sId="1" numFmtId="4">
    <oc r="G36">
      <v>-524.4</v>
    </oc>
    <nc r="G36">
      <v>-511.7</v>
    </nc>
  </rcc>
  <rcc rId="533" sId="1" numFmtId="4">
    <oc r="G37">
      <v>35823</v>
    </oc>
    <nc r="G37">
      <v>62705.599999999999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0:XFD45" start="0" length="2147483647">
    <dxf>
      <font>
        <sz val="11"/>
      </font>
    </dxf>
  </rfmt>
  <rcc rId="13" sId="1">
    <oc r="O11" t="inlineStr">
      <is>
        <t xml:space="preserve">Оценка рассчитана исходя из фактической дебиторской задолженности по состоянию на 01.06.2023 методом усреднения по формуле D=((Dn+Dk)/(n+k/12)+/-F       
D - оценка поступлений в текущем году, рублей;
Dn - фактические поступления за три года, предшествующих текущему году, или за весь период поступления доходов в случае, если он не превышает 3 года, по данным бюджетной отчетности, рублей;
Dk - фактические поступления за k кол-во месяцев текущего года, по данным бюджетной отчетности, рублей;
n - от 1 до 3 - количество лет, предшествующих прогнозируемому году, или за весь период поступления доходов в случае, если он не превышает 3 года;
k – кол-во месяцев текущего года;
+/- F - корректирующая сумма поступлений (увеличение или уменьшение прогноза поступлений доходов), учитывающая ожидаемую сумму поступлений дебиторской задолженности, получаемую на основании данных о планирующемся зачислении (по согласованию с финансовым органом).
Прогноз поступлений на очередной финансовый год и плановый период принимается равным оценке поступлений в текущем финансовом году
</t>
      </is>
    </oc>
    <nc r="O11" t="inlineStr">
      <is>
        <t>Ожидаемая оценка рассчитана с исходя из исполнения за 3 предыдущих года и 5 месяцев текущего года, с учетом ожидаемого поступления дебиторской задолженности прошлых лет до конца финансового года</t>
      </is>
    </nc>
  </rcc>
  <rfmt sheetId="1" sqref="O11" start="0" length="2147483647">
    <dxf>
      <font>
        <color auto="1"/>
      </font>
    </dxf>
  </rfmt>
  <rcv guid="{08696D8B-4F11-4D0B-9481-6800584F3FCE}" action="delete"/>
  <rdn rId="0" localSheetId="1" customView="1" name="Z_08696D8B_4F11_4D0B_9481_6800584F3FCE_.wvu.PrintArea" hidden="1" oldHidden="1">
    <formula>'неналоговые и гос.пошлина'!$A$1:$O$46</formula>
    <oldFormula>'неналоговые и гос.пошлина'!$A$1:$O$46</oldFormula>
  </rdn>
  <rdn rId="0" localSheetId="1" customView="1" name="Z_08696D8B_4F11_4D0B_9481_6800584F3FCE_.wvu.PrintTitles" hidden="1" oldHidden="1">
    <formula>'неналоговые и гос.пошлина'!$7:$9</formula>
    <oldFormula>'неналоговые и гос.пошлина'!$7:$9</oldFormula>
  </rdn>
  <rdn rId="0" localSheetId="1" customView="1" name="Z_08696D8B_4F11_4D0B_9481_6800584F3FCE_.wvu.Rows" hidden="1" oldHidden="1">
    <formula>'неналоговые и гос.пошлина'!$57:$57</formula>
    <oldFormula>'неналоговые и гос.пошлина'!$57:$57</oldFormula>
  </rdn>
  <rdn rId="0" localSheetId="1" customView="1" name="Z_08696D8B_4F11_4D0B_9481_6800584F3FCE_.wvu.Cols" hidden="1" oldHidden="1">
    <formula>'неналоговые и гос.пошлина'!$L:$N</formula>
    <oldFormula>'неналоговые и гос.пошлина'!$L:$N</oldFormula>
  </rdn>
  <rcv guid="{08696D8B-4F11-4D0B-9481-6800584F3FCE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oc r="G38">
      <v>502.6</v>
    </oc>
    <nc r="G38">
      <v>4.7</v>
    </nc>
  </rcc>
  <rcc rId="535" sId="1" numFmtId="4">
    <oc r="G39">
      <v>16383.6</v>
    </oc>
    <nc r="G39">
      <v>23035.200000000001</v>
    </nc>
  </rcc>
  <rcc rId="536" sId="1" numFmtId="4">
    <oc r="G40">
      <v>96.1</v>
    </oc>
    <nc r="G40">
      <v>83.1</v>
    </nc>
  </rcc>
  <rcc rId="537" sId="1" numFmtId="4">
    <oc r="G41">
      <v>347.7</v>
    </oc>
    <nc r="G41">
      <v>157</v>
    </nc>
  </rcc>
  <rcc rId="538" sId="1" numFmtId="4">
    <oc r="G42">
      <v>255.6</v>
    </oc>
    <nc r="G42">
      <v>1271.0999999999999</v>
    </nc>
  </rcc>
  <rcc rId="539" sId="1" numFmtId="4">
    <oc r="K42">
      <f>(D42+E42+G42+J42)/3.416</f>
    </oc>
    <nc r="K42">
      <v>0</v>
    </nc>
  </rcc>
  <rcc rId="540" sId="1" numFmtId="4">
    <oc r="G43">
      <v>93.8</v>
    </oc>
    <nc r="G43">
      <v>296.8</v>
    </nc>
  </rcc>
  <rcc rId="541" sId="1" numFmtId="4">
    <oc r="G45">
      <v>0</v>
    </oc>
    <nc r="G45">
      <v>-40.700000000000003</v>
    </nc>
  </rcc>
  <rcc rId="542" sId="1" numFmtId="4">
    <oc r="G46">
      <v>59.1</v>
    </oc>
    <nc r="G46">
      <v>0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G19">
      <v>-18</v>
    </oc>
    <nc r="G19">
      <v>-0.02</v>
    </nc>
  </rcc>
  <rcc rId="544" sId="1" numFmtId="4">
    <oc r="G29">
      <v>172.52</v>
    </oc>
    <nc r="G29">
      <v>0.2</v>
    </nc>
  </rcc>
  <rcc rId="545" sId="1" numFmtId="4">
    <oc r="G44">
      <v>-247.5</v>
    </oc>
    <nc r="G44">
      <v>0</v>
    </nc>
  </rcc>
  <rcc rId="546" sId="1" numFmtId="4">
    <oc r="G43">
      <v>296.8</v>
    </oc>
    <nc r="G43">
      <v>296.89999999999998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" sId="1">
    <oc r="L46" t="inlineStr">
      <is>
        <t>Данный вид доходов не прогнозируется, носит разовый храктер</t>
      </is>
    </oc>
    <nc r="L46" t="inlineStr">
      <is>
        <t>Данный вид доходов не прогнозируется, носит разовый характер</t>
      </is>
    </nc>
  </rcc>
  <rcc rId="548" sId="1">
    <oc r="L16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поступления единовременного крупного платежа в сумме 9 922,9 тыс. руб.</t>
      </is>
    </oc>
    <nc r="L1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поступления единовременного крупного платежа в сумме 9 922,9 тыс. руб.</t>
      </is>
    </nc>
  </rcc>
  <rcc rId="549" sId="1">
    <oc r="L11" t="inlineStr">
      <is>
        <t>Ожидаемая оценка рассчитана с исходя из исполнения за 3 предыдущих года и 5 месяцев текущего года, с учетом ожидаемого поступления дебиторской задолженности прошлых лет до конца финансового года</t>
      </is>
    </oc>
    <nc r="L11" t="inlineStr">
      <is>
        <t>Ожидаемая оценка рассчитана, исходя из исполнения за 3 предыдущих года и 5 месяцев текущего года, с учетом ожидаемого поступления дебиторской задолженности прошлых лет до конца финансового года</t>
      </is>
    </nc>
  </rcc>
  <rcc rId="550" sId="1">
    <oc r="L13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13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1" sId="1">
    <oc r="L14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1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2" sId="1">
    <oc r="L18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году,а также с учетом уточнения поступления с КБК 16211601082010000140</t>
      </is>
    </oc>
    <nc r="L18" t="inlineStr">
      <is>
        <t>Ожидаемая оценка рассчитана,  исходя из исполнения за 3 предыдущих года и 5 месяцев текущего года, с учетом динамики поступления доходов в текущем году,а также с учетом уточнения поступления с КБК 16211601082010000140</t>
      </is>
    </nc>
  </rcc>
  <rcc rId="553" sId="1">
    <oc r="L20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20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4" sId="1">
    <oc r="L21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21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5" sId="1">
    <oc r="L23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23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6" sId="1">
    <oc r="L25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25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7" sId="1">
    <oc r="L28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28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58" sId="1">
    <oc r="L32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16211601152010000140</t>
      </is>
    </oc>
    <nc r="L32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</t>
      </is>
    </nc>
  </rcc>
  <rcc rId="559" sId="1">
    <oc r="L34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34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60" sId="1">
    <oc r="L37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16211601192010000140</t>
      </is>
    </oc>
    <nc r="L37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16211601192010000140</t>
      </is>
    </nc>
  </rcc>
  <rcc rId="561" sId="1">
    <oc r="L39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уточнения поступления с КБК 16211601202010000140</t>
      </is>
    </oc>
    <nc r="L39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16211601202010000140</t>
      </is>
    </nc>
  </rcc>
  <rcc rId="562" sId="1">
    <oc r="L41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41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563" sId="1">
    <oc r="L43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43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" sId="1">
    <oc r="H8" t="inlineStr">
      <is>
        <t>удельный вес (гр.1/гр.2*100) %</t>
      </is>
    </oc>
    <nc r="H8" t="inlineStr">
      <is>
        <t>удельный вес (гр.3/гр.4*100) %</t>
      </is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" sId="1" numFmtId="14">
    <oc r="H10">
      <f>ROUND((F10/G10),1)</f>
    </oc>
    <nc r="H10">
      <v>0</v>
    </nc>
  </rcc>
  <rcc rId="566" sId="1">
    <nc r="K12" t="inlineStr">
      <is>
        <t>Посчитать!</t>
      </is>
    </nc>
  </rcc>
  <rcc rId="567" sId="1">
    <oc r="H13">
      <f>ROUND((F13/G13),1)</f>
    </oc>
    <nc r="H13">
      <f>ROUND((F13/G13),1)</f>
    </nc>
  </rcc>
  <rcc rId="568" sId="1" numFmtId="14">
    <oc r="H15">
      <f>ROUND((F15/G15),1)</f>
    </oc>
    <nc r="H15">
      <v>0</v>
    </nc>
  </rcc>
  <rcc rId="569" sId="1" numFmtId="14">
    <oc r="H17">
      <f>ROUND((F17/G17),1)</f>
    </oc>
    <nc r="H17">
      <v>0</v>
    </nc>
  </rcc>
  <rcc rId="570" sId="1" numFmtId="14">
    <oc r="H22">
      <f>ROUND((F22/G22),1)</f>
    </oc>
    <nc r="H22">
      <v>0</v>
    </nc>
  </rcc>
  <rcc rId="571" sId="1">
    <oc r="K23" t="inlineStr">
      <is>
        <t>?</t>
      </is>
    </oc>
    <nc r="K23">
      <f>(D23+E23+G23+J23)/3.416</f>
    </nc>
  </rcc>
  <rcc rId="572" sId="1" numFmtId="14">
    <oc r="H26">
      <f>ROUND((F26/G26),1)</f>
    </oc>
    <nc r="H26">
      <v>0</v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6" sId="1">
    <oc r="L29" t="inlineStr">
      <is>
        <t>платежи поступили на неверное КБК, находятся в процессе уточнения на КБК 16211601143010000140</t>
      </is>
    </oc>
    <nc r="L29" t="inlineStr">
      <is>
        <t>платежи поступали на неверное КБК, проводилось уточнение на КБК 16211601143010000140</t>
      </is>
    </nc>
  </rcc>
  <rcc rId="577" sId="1">
    <oc r="L36" t="inlineStr">
      <is>
        <t>платежи поступили на неверное КБК, находятся в процессе уточнения на КБК 16211601193010000140</t>
      </is>
    </oc>
    <nc r="L36" t="inlineStr">
      <is>
        <t>платежи поступали на неверное КБК, проводилось уточнение на КБК 16211601193010000140</t>
      </is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1" sId="1">
    <oc r="K11">
      <f>(D11+E11+G11+J11)/3.416</f>
    </oc>
    <nc r="K11">
      <f>(D11+E11+G11+J11)/3.4</f>
    </nc>
  </rcc>
  <rcc rId="582" sId="1">
    <oc r="K13">
      <f>(D13+E13+G13+J13)/3.416</f>
    </oc>
    <nc r="K13">
      <f>(D13+E13+G13+J13)/3.4</f>
    </nc>
  </rcc>
  <rcc rId="583" sId="1">
    <oc r="K14">
      <f>(D14+E14+G14+J14)/3.416</f>
    </oc>
    <nc r="K14">
      <f>(D14+E14+G14+J14)/3.4</f>
    </nc>
  </rcc>
  <rcc rId="584" sId="1" numFmtId="4">
    <oc r="K15">
      <v>0</v>
    </oc>
    <nc r="K15">
      <f>(D15+E15+G15+J15)/3.4</f>
    </nc>
  </rcc>
  <rcc rId="585" sId="1">
    <oc r="K16">
      <f>(D16+E16+G16+J16)/3.416</f>
    </oc>
    <nc r="K16">
      <f>(D16+E16+G16+J16)/3.4</f>
    </nc>
  </rcc>
  <rcc rId="586" sId="1" numFmtId="4">
    <oc r="K17">
      <v>0</v>
    </oc>
    <nc r="K17">
      <f>(D17+E17+G17+J17)/3.4</f>
    </nc>
  </rcc>
  <rcc rId="587" sId="1">
    <oc r="K18">
      <f>(D18+E18+G18+J18)/3.416</f>
    </oc>
    <nc r="K18">
      <f>(D18+E18+G18+J18)/3.4</f>
    </nc>
  </rcc>
  <rcc rId="588" sId="1" numFmtId="4">
    <oc r="K19">
      <v>0</v>
    </oc>
    <nc r="K19">
      <f>(D19+E19+G19+J19)/3.4</f>
    </nc>
  </rcc>
  <rcc rId="589" sId="1">
    <oc r="K20">
      <f>(D20+E20+G20+J20)/3.416</f>
    </oc>
    <nc r="K20">
      <f>(D20+E20+G20+J20)/3.4</f>
    </nc>
  </rcc>
  <rcc rId="590" sId="1">
    <oc r="K21">
      <f>(D21+E21+G21+J21)/3.416</f>
    </oc>
    <nc r="K21">
      <f>(D21+E21+G21+J21)/3.4</f>
    </nc>
  </rcc>
  <rcc rId="591" sId="1" numFmtId="4">
    <oc r="K22">
      <v>0</v>
    </oc>
    <nc r="K22">
      <f>(D22+E22+G22+J22)/3.4</f>
    </nc>
  </rcc>
  <rcc rId="592" sId="1">
    <oc r="K23">
      <f>(D23+E23+G23+J23)/3.416</f>
    </oc>
    <nc r="K23">
      <f>(D23+E23+G23+J23)/3.4</f>
    </nc>
  </rcc>
  <rcc rId="593" sId="1" numFmtId="4">
    <oc r="K24">
      <v>0</v>
    </oc>
    <nc r="K24">
      <f>(D24+E24+G24+J24)/3.4</f>
    </nc>
  </rcc>
  <rcc rId="594" sId="1">
    <oc r="K25">
      <f>(D25+E25+G25+J25)/3.416</f>
    </oc>
    <nc r="K25">
      <f>(D25+E25+G25+J25)/3.4</f>
    </nc>
  </rcc>
  <rcc rId="595" sId="1">
    <oc r="K26">
      <f>(D26+E26+G26+J26)/3.416</f>
    </oc>
    <nc r="K26">
      <f>(D26+E26+G26+J26)/3.4</f>
    </nc>
  </rcc>
  <rcc rId="596" sId="1" numFmtId="4">
    <oc r="K27">
      <v>0</v>
    </oc>
    <nc r="K27">
      <f>(D27+E27+G27+J27)/3.4</f>
    </nc>
  </rcc>
  <rcc rId="597" sId="1">
    <oc r="K28">
      <f>(D28+E28+G28+J28)/3.416</f>
    </oc>
    <nc r="K28">
      <f>(D28+E28+G28+J28)/3.4</f>
    </nc>
  </rcc>
  <rcc rId="598" sId="1" numFmtId="4">
    <oc r="K29">
      <v>0</v>
    </oc>
    <nc r="K29">
      <f>(D29+E29+G29+J29)/3.4</f>
    </nc>
  </rcc>
  <rcc rId="599" sId="1">
    <oc r="K30">
      <f>(D30+E30+G30+J30)/3.416</f>
    </oc>
    <nc r="K30">
      <f>(D30+E30+G30+J30)/3.4</f>
    </nc>
  </rcc>
  <rcc rId="600" sId="1" numFmtId="4">
    <oc r="K31">
      <v>0</v>
    </oc>
    <nc r="K31">
      <f>(D31+E31+G31+J31)/3.4</f>
    </nc>
  </rcc>
  <rcc rId="601" sId="1">
    <oc r="K32">
      <f>(D32+E32+G32+J32)/3.416</f>
    </oc>
    <nc r="K32">
      <f>(D32+E32+G32+J32)/3.4</f>
    </nc>
  </rcc>
  <rcc rId="602" sId="1">
    <oc r="K33">
      <f>(D33+E33+G33+J33)/3.416</f>
    </oc>
    <nc r="K33">
      <f>(D33+E33+G33+J33)/3.4</f>
    </nc>
  </rcc>
  <rcc rId="603" sId="1">
    <oc r="K34">
      <f>(D34+E34+G34+J34)/3.416</f>
    </oc>
    <nc r="K34">
      <f>(D34+E34+G34+J34)/3.4</f>
    </nc>
  </rcc>
  <rcc rId="604" sId="1">
    <oc r="K35">
      <f>(D35+E35+G35+J35)/3.416</f>
    </oc>
    <nc r="K35">
      <f>(D35+E35+G35+J35)/3.4</f>
    </nc>
  </rcc>
  <rcc rId="605" sId="1" numFmtId="4">
    <oc r="K36">
      <v>0</v>
    </oc>
    <nc r="K36">
      <f>(D36+E36+G36+J36)/3.4</f>
    </nc>
  </rcc>
  <rcc rId="606" sId="1">
    <oc r="K37">
      <f>(D37+E37+G37+J37)/3.416</f>
    </oc>
    <nc r="K37">
      <f>(D37+E37+G37+J37)/3.4</f>
    </nc>
  </rcc>
  <rcc rId="607" sId="1" numFmtId="4">
    <oc r="K38">
      <v>0</v>
    </oc>
    <nc r="K38">
      <f>(D38+E38+G38+J38)/3.4</f>
    </nc>
  </rcc>
  <rcc rId="608" sId="1">
    <oc r="K39">
      <f>(D39+E39+G39+J39)/3.416</f>
    </oc>
    <nc r="K39">
      <f>(D39+E39+G39+J39)/3.4</f>
    </nc>
  </rcc>
  <rcc rId="609" sId="1">
    <oc r="K40">
      <f>(D40+E40+G40+J40)/3.416</f>
    </oc>
    <nc r="K40">
      <f>(D40+E40+G40+J40)/3.4</f>
    </nc>
  </rcc>
  <rcc rId="610" sId="1">
    <oc r="K41">
      <f>(D41+E41+G41+J41)/3.416</f>
    </oc>
    <nc r="K41">
      <f>(D41+E41+G41+J41)/3.4</f>
    </nc>
  </rcc>
  <rcc rId="611" sId="1" numFmtId="4">
    <oc r="K42">
      <v>0</v>
    </oc>
    <nc r="K42">
      <f>(D42+E42+G42+J42)/3.4</f>
    </nc>
  </rcc>
  <rcc rId="612" sId="1">
    <oc r="K43">
      <f>(D43+E43+G43+J43)/3.416</f>
    </oc>
    <nc r="K43">
      <f>(D43+E43+G43+J43)/3.4</f>
    </nc>
  </rcc>
  <rcc rId="613" sId="1" numFmtId="4">
    <oc r="K44">
      <v>0</v>
    </oc>
    <nc r="K44">
      <f>(D44+E44+G44+J44)/3.4</f>
    </nc>
  </rcc>
  <rcc rId="614" sId="1">
    <oc r="K46">
      <f>(D46+E46+G46+J46)/3.416</f>
    </oc>
    <nc r="K46">
      <f>(D46+E46+G46+J46)/3.4</f>
    </nc>
  </rcc>
  <rcc rId="615" sId="1">
    <oc r="K12" t="inlineStr">
      <is>
        <t>Посчитать!</t>
      </is>
    </oc>
    <nc r="K12">
      <f>(D12+E12+G12+J12)/2.4</f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2" sId="1" numFmtId="4">
    <oc r="J12">
      <v>16.899999999999999</v>
    </oc>
    <nc r="J12">
      <v>52.5</v>
    </nc>
  </rcc>
  <rcc rId="623" sId="1" numFmtId="4">
    <oc r="J13">
      <v>178.5</v>
    </oc>
    <nc r="J13">
      <v>210.8</v>
    </nc>
  </rcc>
  <rcc rId="624" sId="1" numFmtId="4">
    <oc r="J14">
      <v>1064.0999999999999</v>
    </oc>
    <nc r="J14">
      <v>1242.4000000000001</v>
    </nc>
  </rcc>
  <rcc rId="625" sId="1" numFmtId="4">
    <oc r="J16">
      <v>5025.2</v>
    </oc>
    <nc r="J16">
      <v>5151.3</v>
    </nc>
  </rcc>
  <rcc rId="626" sId="1" numFmtId="4">
    <oc r="J18">
      <v>477.6</v>
    </oc>
    <nc r="J18">
      <v>566.70000000000005</v>
    </nc>
  </rcc>
  <rcc rId="627" sId="1" numFmtId="4">
    <oc r="J20">
      <v>3.3</v>
    </oc>
    <nc r="J20">
      <v>103.5</v>
    </nc>
  </rcc>
  <rcc rId="628" sId="1" numFmtId="4">
    <oc r="J21">
      <v>25</v>
    </oc>
    <nc r="J21">
      <v>30</v>
    </nc>
  </rcc>
  <rcc rId="629" sId="1" numFmtId="4">
    <oc r="J23">
      <v>152</v>
    </oc>
    <nc r="J23">
      <v>189.6</v>
    </nc>
  </rcc>
  <rcc rId="630" sId="1" numFmtId="4">
    <oc r="J25">
      <v>0</v>
    </oc>
    <nc r="J25">
      <v>544</v>
    </nc>
  </rcc>
  <rcc rId="631" sId="1" numFmtId="4">
    <oc r="J26">
      <v>394</v>
    </oc>
    <nc r="J26"/>
  </rcc>
  <rcc rId="632" sId="1" numFmtId="4">
    <oc r="J28">
      <v>363</v>
    </oc>
    <nc r="J28">
      <v>432.3</v>
    </nc>
  </rcc>
  <rcc rId="633" sId="1" numFmtId="4">
    <oc r="J30">
      <v>1326.4</v>
    </oc>
    <nc r="J30">
      <v>1920</v>
    </nc>
  </rcc>
  <rcc rId="634" sId="1" numFmtId="4">
    <oc r="J31">
      <v>59.4</v>
    </oc>
    <nc r="J31">
      <v>-116.5</v>
    </nc>
  </rcc>
  <rcc rId="635" sId="1" numFmtId="4">
    <oc r="J32">
      <v>116.5</v>
    </oc>
    <nc r="J32">
      <v>197.1</v>
    </nc>
  </rcc>
  <rcc rId="636" sId="1" numFmtId="4">
    <oc r="J33">
      <v>655.6</v>
    </oc>
    <nc r="J33">
      <v>899.1</v>
    </nc>
  </rcc>
  <rcc rId="637" sId="1" numFmtId="4">
    <oc r="J34">
      <v>137</v>
    </oc>
    <nc r="J34">
      <v>215.8</v>
    </nc>
  </rcc>
  <rcc rId="638" sId="1" numFmtId="4">
    <oc r="J37">
      <v>1742.3</v>
    </oc>
    <nc r="J37">
      <v>2336.3000000000002</v>
    </nc>
  </rcc>
  <rcc rId="639" sId="1" numFmtId="4">
    <oc r="J38">
      <v>19</v>
    </oc>
    <nc r="J38">
      <v>8.1</v>
    </nc>
  </rcc>
  <rcc rId="640" sId="1" numFmtId="4">
    <oc r="J39">
      <v>7032.7</v>
    </oc>
    <nc r="J39">
      <v>8953.9</v>
    </nc>
  </rcc>
  <rcc rId="641" sId="1" numFmtId="4">
    <oc r="J40">
      <v>7.8</v>
    </oc>
    <nc r="J40">
      <v>8.3000000000000007</v>
    </nc>
  </rcc>
  <rcc rId="642" sId="1" numFmtId="4">
    <oc r="J41">
      <v>62.4</v>
    </oc>
    <nc r="J41">
      <v>120</v>
    </nc>
  </rcc>
  <rcc rId="643" sId="1" numFmtId="4">
    <oc r="J42">
      <v>0</v>
    </oc>
    <nc r="J42">
      <v>5.9</v>
    </nc>
  </rcc>
  <rcc rId="644" sId="1" numFmtId="4">
    <oc r="J43">
      <v>105.1</v>
    </oc>
    <nc r="J43">
      <v>106.1</v>
    </nc>
  </rcc>
  <rcc rId="645" sId="1" numFmtId="4">
    <oc r="J45">
      <v>31.5</v>
    </oc>
    <nc r="J45">
      <v>-49.6</v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гос.пошлина'!$A$1:$L$58</formula>
    <oldFormula>'неналоговые и гос.пошлина'!$A$1:$L$58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гос.пошлина'!$58:$58</formula>
    <oldFormula>'неналоговые и гос.пошлина'!$58:$58</oldFormula>
  </rdn>
  <rcv guid="{FDDC14AB-E228-4644-93B1-2B631DF22506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1">
    <oc r="O10" t="inlineStr">
      <is>
        <t>Данный вид доходов не прогнозируется,носит разовый храктер</t>
      </is>
    </oc>
    <nc r="O10" t="inlineStr">
      <is>
        <t>Данный вид доходов не прогнозируется, носит разовый храктер</t>
      </is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9" sId="1" numFmtId="4">
    <oc r="J45">
      <v>-49.6</v>
    </oc>
    <nc r="J45">
      <v>-42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0" sId="1">
    <oc r="L29" t="inlineStr">
      <is>
        <t>платежи поступали на неверное КБК, проводилось уточнение на КБК 16211601143010000140</t>
      </is>
    </oc>
    <nc r="L29" t="inlineStr">
      <is>
        <t>Платежи поступали на неверный КБК, проводилось уточнение на КБК 16211601143010000140</t>
      </is>
    </nc>
  </rcc>
  <rcc rId="651" sId="1">
    <oc r="L31" t="inlineStr">
      <is>
        <t>платежи поступили на неверное КБК, находятся в процессе уточнения на КБК 16211601153010000140</t>
      </is>
    </oc>
    <nc r="L31" t="inlineStr">
      <is>
        <t>Платежи поступили на неверный КБК, проводится уточнение на КБК 16211601153010000140</t>
      </is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>
    <oc r="L17" t="inlineStr">
      <is>
        <t>платежи поступили на неверное КБК, находятся в процессе уточнения на КБК 16211601083010000140</t>
      </is>
    </oc>
    <nc r="L17" t="inlineStr">
      <is>
        <t>Платежи поступили на неверный КБК, находятся в процессе уточнения на КБК 16211601083010000140</t>
      </is>
    </nc>
  </rcc>
  <rcc rId="653" sId="1">
    <oc r="L36" t="inlineStr">
      <is>
        <t>платежи поступали на неверное КБК, проводилось уточнение на КБК 16211601193010000140</t>
      </is>
    </oc>
    <nc r="L36" t="inlineStr">
      <is>
        <t>Платежи поступали на неверный КБК, проводилось уточнение на КБК 16211601193010000140</t>
      </is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4" sId="1">
    <oc r="L38" t="inlineStr">
      <is>
        <t>платежи поступили на неверное КБК, находятся в процессе уточнения на КБК 16211601203010000140</t>
      </is>
    </oc>
    <nc r="L38" t="inlineStr">
      <is>
        <t>Платежи поступили на неверный КБК, находятся в процессе уточнения на КБК 16211601203010000140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" sId="1">
    <oc r="K14">
      <f>(D14+E14+G14+J14)/3.4</f>
    </oc>
    <nc r="K14">
      <f>(D14+E14+G14+J14)/3.4</f>
    </nc>
  </rcc>
  <rcc rId="656" sId="1">
    <oc r="K15">
      <f>(D15+E15+G15+J15)/3.4</f>
    </oc>
    <nc r="K15"/>
  </rcc>
  <rcc rId="657" sId="1">
    <oc r="K17">
      <f>(D17+E17+G17+J17)/3.4</f>
    </oc>
    <nc r="K17"/>
  </rcc>
  <rcc rId="658" sId="1">
    <oc r="K19">
      <f>(D19+E19+G19+J19)/3.4</f>
    </oc>
    <nc r="K19"/>
  </rcc>
  <rcc rId="659" sId="1">
    <oc r="K22">
      <f>(D22+E22+G22+J22)/3.4</f>
    </oc>
    <nc r="K22"/>
  </rcc>
  <rcc rId="660" sId="1">
    <oc r="K27">
      <f>(D27+E27+G27+J27)/3.4</f>
    </oc>
    <nc r="K27"/>
  </rcc>
  <rcc rId="661" sId="1" numFmtId="4">
    <oc r="K29">
      <f>(D29+E29+G29+J29)/3.4</f>
    </oc>
    <nc r="K29">
      <v>0</v>
    </nc>
  </rcc>
  <rcc rId="662" sId="1">
    <oc r="K36">
      <f>(D36+E36+G36+J36)/3.4</f>
    </oc>
    <nc r="K36"/>
  </rcc>
  <rcc rId="663" sId="1">
    <oc r="K44">
      <f>(D44+E44+G44+J44)/3.4</f>
    </oc>
    <nc r="K44"/>
  </rcc>
  <rcc rId="664" sId="1">
    <oc r="K47">
      <f>SUM(K10:K46)</f>
    </oc>
    <nc r="K47">
      <f>SUM(K10:K46)</f>
    </nc>
  </rcc>
  <rcc rId="665" sId="1">
    <oc r="K46">
      <f>(D46+E46+G46+J46)/3.4</f>
    </oc>
    <nc r="K46"/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K12">
      <f>(D12+E12+G12+J12)/2.4</f>
    </oc>
    <nc r="K12">
      <v>52.5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7" sId="1">
    <oc r="K11">
      <f>(D11+E11+G11+J11)/3.4</f>
    </oc>
    <nc r="K11">
      <f>(D11+E11+G11+J11)/(41/12)</f>
    </nc>
  </rcc>
  <rcc rId="668" sId="1">
    <oc r="K13">
      <f>(D13+E13+G13+J13)/3.4</f>
    </oc>
    <nc r="K13">
      <f>(D13+E13+G13+J13)/(41/12)</f>
    </nc>
  </rcc>
  <rcc rId="669" sId="1">
    <oc r="K14">
      <f>(D14+E14+G14+J14)/3.4</f>
    </oc>
    <nc r="K14">
      <f>(D14+E14+G14+J14)/(41/12)</f>
    </nc>
  </rcc>
  <rcc rId="670" sId="1">
    <oc r="K16">
      <f>(D16+E16+G16+J16)/3.4</f>
    </oc>
    <nc r="K16">
      <f>(D16+E16+G16+J16)/(41/12)</f>
    </nc>
  </rcc>
  <rcc rId="671" sId="1">
    <oc r="K18">
      <f>(D18+E18+G18+J18)/3.4</f>
    </oc>
    <nc r="K18">
      <f>(D18+E18+G18+J18)/(41/12)</f>
    </nc>
  </rcc>
  <rcc rId="672" sId="1">
    <oc r="K20">
      <f>(D20+E20+G20+J20)/3.4</f>
    </oc>
    <nc r="K20">
      <f>(D20+E20+G20+J20)/(41/12)</f>
    </nc>
  </rcc>
  <rcc rId="673" sId="1">
    <oc r="K21">
      <f>(D21+E21+G21+J21)/3.4</f>
    </oc>
    <nc r="K21">
      <f>(D21+E21+G21+J21)/(41/12)</f>
    </nc>
  </rcc>
  <rcc rId="674" sId="1">
    <oc r="K23">
      <f>(D23+E23+G23+J23)/3.4</f>
    </oc>
    <nc r="K23">
      <f>(D23+E23+G23+J23)/(41/12)</f>
    </nc>
  </rcc>
  <rcc rId="675" sId="1">
    <oc r="K24">
      <f>(D24+E24+G24+J24)/3.4</f>
    </oc>
    <nc r="K24">
      <f>(D24+E24+G24+J24)/(41/12)</f>
    </nc>
  </rcc>
  <rcc rId="676" sId="1">
    <oc r="K25">
      <f>(D25+E25+G25+J25)/3.4</f>
    </oc>
    <nc r="K25">
      <f>(D25+E25+G25+J25)/(41/12)</f>
    </nc>
  </rcc>
  <rcc rId="677" sId="1">
    <oc r="K26">
      <f>(D26+E26+G26+J26)/3.4</f>
    </oc>
    <nc r="K26">
      <f>(D26+E26+G26+J26)/(41/12)</f>
    </nc>
  </rcc>
  <rcc rId="678" sId="1">
    <oc r="K28">
      <f>(D28+E28+G28+J28)/3.4</f>
    </oc>
    <nc r="K28">
      <f>(D28+E28+G28+J28)/(41/12)</f>
    </nc>
  </rcc>
  <rcc rId="679" sId="1">
    <oc r="K30">
      <f>(D30+E30+G30+J30)/3.4</f>
    </oc>
    <nc r="K30">
      <f>(D30+E30+G30+J30)/(41/12)</f>
    </nc>
  </rcc>
  <rcc rId="680" sId="1">
    <oc r="K31">
      <f>(D31+E31+G31+J31)/3.4</f>
    </oc>
    <nc r="K31">
      <f>(D31+E31+G31+J31)/(41/12)</f>
    </nc>
  </rcc>
  <rcc rId="681" sId="1">
    <oc r="K32">
      <f>(D32+E32+G32+J32)/3.4</f>
    </oc>
    <nc r="K32">
      <f>(D32+E32+G32+J32)/(41/12)</f>
    </nc>
  </rcc>
  <rcc rId="682" sId="1">
    <oc r="K33">
      <f>(D33+E33+G33+J33)/3.4</f>
    </oc>
    <nc r="K33">
      <f>(D33+E33+G33+J33)/(41/12)</f>
    </nc>
  </rcc>
  <rcc rId="683" sId="1">
    <oc r="K34">
      <f>(D34+E34+G34+J34)/3.4</f>
    </oc>
    <nc r="K34">
      <f>(D34+E34+G34+J34)/(41/12)</f>
    </nc>
  </rcc>
  <rcc rId="684" sId="1">
    <oc r="K35">
      <f>(D35+E35+G35+J35)/3.4</f>
    </oc>
    <nc r="K35">
      <f>(D35+E35+G35+J35)/(41/12)</f>
    </nc>
  </rcc>
  <rcc rId="685" sId="1">
    <oc r="K37">
      <f>(D37+E37+G37+J37)/3.4</f>
    </oc>
    <nc r="K37">
      <f>(D37+E37+G37+J37)/(41/12)</f>
    </nc>
  </rcc>
  <rcc rId="686" sId="1">
    <oc r="K38">
      <f>(D38+E38+G38+J38)/3.4</f>
    </oc>
    <nc r="K38">
      <f>(D38+E38+G38+J38)/(41/12)</f>
    </nc>
  </rcc>
  <rcc rId="687" sId="1">
    <oc r="K39">
      <f>(D39+E39+G39+J39)/3.4</f>
    </oc>
    <nc r="K39">
      <f>(D39+E39+G39+J39)/(41/12)</f>
    </nc>
  </rcc>
  <rcc rId="688" sId="1">
    <oc r="K40">
      <f>(D40+E40+G40+J40)/3.4</f>
    </oc>
    <nc r="K40">
      <f>(D40+E40+G40+J40)/(41/12)</f>
    </nc>
  </rcc>
  <rcc rId="689" sId="1">
    <oc r="K41">
      <f>(D41+E41+G41+J41)/3.4</f>
    </oc>
    <nc r="K41">
      <f>(D41+E41+G41+J41)/(41/12)</f>
    </nc>
  </rcc>
  <rcc rId="690" sId="1">
    <oc r="K42">
      <f>(D42+E42+G42+J42)/3.4</f>
    </oc>
    <nc r="K42">
      <f>(D42+E42+G42+J42)/(41/12)</f>
    </nc>
  </rcc>
  <rcc rId="691" sId="1">
    <oc r="K43">
      <f>(D43+E43+G43+J43)/3.4</f>
    </oc>
    <nc r="K43">
      <f>(D43+E43+G43+J43)/(41/12)</f>
    </nc>
  </rcc>
  <rcc rId="692" sId="1">
    <nc r="K46">
      <f>(D46+E46+G46+J46)/(41/12)</f>
    </nc>
  </rcc>
  <rcc rId="693" sId="1" numFmtId="4">
    <nc r="K44">
      <v>0</v>
    </nc>
  </rcc>
  <rcc rId="694" sId="1" numFmtId="4">
    <nc r="K36">
      <v>0</v>
    </nc>
  </rcc>
  <rcc rId="695" sId="1" numFmtId="4">
    <nc r="K27">
      <v>0</v>
    </nc>
  </rcc>
  <rcc rId="696" sId="1" numFmtId="4">
    <nc r="K22">
      <v>0</v>
    </nc>
  </rcc>
  <rcc rId="697" sId="1" numFmtId="4">
    <nc r="K19">
      <v>0</v>
    </nc>
  </rcc>
  <rcc rId="698" sId="1" numFmtId="4">
    <nc r="K17">
      <v>0</v>
    </nc>
  </rcc>
  <rcc rId="699" sId="1" numFmtId="4">
    <nc r="K15">
      <v>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>
    <oc r="K16">
      <f>(D16+E16+G16+J16)/(41/12)</f>
    </oc>
    <nc r="K16">
      <f>(D16+E16+G16+J16)/(41/12)</f>
    </nc>
  </rcc>
  <rcc rId="701" sId="1">
    <oc r="L1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поступления единовременного крупного платежа в сумме 9 922,9 тыс. руб.</t>
      </is>
    </oc>
    <nc r="L16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nc>
  </rcc>
  <rcc rId="702" sId="1">
    <oc r="L17" t="inlineStr">
      <is>
        <t>Платежи поступили на неверный КБК, находятся в процессе уточнения на КБК 16211601083010000140</t>
      </is>
    </oc>
    <nc r="L17" t="inlineStr">
      <is>
        <t>Платежи поступили на неверный КБК, произведено уточнение на КБК 16211601083010000140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03" sId="1" ref="A26:XFD26" action="deleteRow">
    <undo index="0" exp="area" ref3D="1" dr="$A$58:$XFD$58" dn="Z_FDDC14AB_E228_4644_93B1_2B631DF22506_.wvu.Rows" sId="1"/>
    <undo index="0" exp="area" ref3D="1" dr="$A$58:$XFD$58" dn="Z_08696D8B_4F11_4D0B_9481_6800584F3FCE_.wvu.Rows" sId="1"/>
    <rfmt sheetId="1" xfDxf="1" sqref="A26:XFD26" start="0" length="0">
      <dxf>
        <font>
          <color auto="1"/>
        </font>
      </dxf>
    </rfmt>
    <rcc rId="0" sId="1" s="1" dxf="1">
      <nc r="A26">
        <v>17</v>
      </nc>
      <ndxf>
        <font>
          <sz val="11"/>
          <color auto="1"/>
          <name val="Times New Roman"/>
          <scheme val="none"/>
        </font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>
      <nc r="B26" t="inlineStr">
        <is>
      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нарушение Правил дорожного движения, правил эксплуатации транспортного средства)</t>
        </is>
      </nc>
      <ndxf>
        <font>
          <sz val="11"/>
          <color auto="1"/>
          <name val="Times New Roman"/>
          <scheme val="none"/>
        </font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  <protection hidden="1"/>
      </ndxf>
    </rcc>
    <rcc rId="0" sId="1" dxf="1">
      <nc r="C26" t="inlineStr">
        <is>
          <t>16211601123010001140</t>
        </is>
      </nc>
      <ndxf>
        <font>
          <color auto="1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D26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E26">
        <v>0</v>
      </nc>
      <ndxf>
        <font>
          <color auto="1"/>
          <name val="Times New Roman"/>
          <scheme val="none"/>
        </font>
        <numFmt numFmtId="164" formatCode="#,##0.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">
        <v>0</v>
      </nc>
      <ndxf>
        <font>
          <color auto="1"/>
          <name val="Times New Roman"/>
          <scheme val="none"/>
        </font>
        <numFmt numFmtId="166" formatCode="#,##0.0_ ;[Red]\-#,##0.0\ 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G26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14">
      <nc r="H26">
        <v>0</v>
      </nc>
      <ndxf>
        <font>
          <sz val="11"/>
          <color auto="1"/>
          <name val="Times New Roman"/>
          <scheme val="none"/>
        </font>
        <numFmt numFmtId="165" formatCode="0.0%"/>
        <fill>
          <patternFill patternType="solid">
            <bgColor indexed="9"/>
          </patternFill>
        </fill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s="1" dxf="1" numFmtId="4">
      <nc r="I26">
        <v>0</v>
      </nc>
      <n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J26" start="0" length="0">
      <dxf>
        <font>
          <sz val="11"/>
          <color auto="1"/>
          <name val="Times New Roman"/>
          <scheme val="none"/>
        </font>
        <numFmt numFmtId="164" formatCode="#,##0.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s="1" dxf="1">
      <nc r="K26">
        <f>(D26+E26+G26+J26)/(41/12)</f>
      </nc>
      <ndxf>
        <font>
          <sz val="11"/>
          <color auto="1"/>
          <name val="Times New Roman"/>
          <scheme val="none"/>
        </font>
        <numFmt numFmtId="164" formatCode="#,##0.0"/>
        <alignment horizontal="righ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="1" sqref="L26" start="0" length="0">
      <dxf>
        <font>
          <sz val="11"/>
          <color auto="1"/>
          <name val="Times New Roman"/>
          <scheme val="none"/>
        </font>
        <numFmt numFmtId="164" formatCode="#,##0.0"/>
        <alignment horizontal="left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M26" start="0" length="0">
      <dxf>
        <numFmt numFmtId="167" formatCode="#,##0.00_ ;[Red]\-#,##0.00\ "/>
      </dxf>
    </rfmt>
  </rrc>
  <rcc rId="704" sId="1" odxf="1" s="1" dxf="1">
    <oc r="A26">
      <v>18</v>
    </oc>
    <nc r="A26">
      <v>17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05" sId="1" odxf="1" s="1" dxf="1">
    <oc r="A27">
      <v>19</v>
    </oc>
    <nc r="A27">
      <v>18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06" sId="1" odxf="1" s="1" dxf="1">
    <oc r="A28">
      <v>20</v>
    </oc>
    <nc r="A28">
      <v>19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07" sId="1" odxf="1" s="1" dxf="1">
    <oc r="A29">
      <v>21</v>
    </oc>
    <nc r="A29">
      <v>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08" sId="1" odxf="1" s="1" dxf="1">
    <oc r="A30">
      <v>22</v>
    </oc>
    <nc r="A30">
      <v>21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09" sId="1" odxf="1" s="1" dxf="1">
    <oc r="A31">
      <v>23</v>
    </oc>
    <nc r="A31">
      <v>22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10" sId="1" odxf="1" s="1" dxf="1">
    <oc r="A32">
      <v>24</v>
    </oc>
    <nc r="A32">
      <v>23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11" sId="1" odxf="1" s="1" dxf="1">
    <oc r="A33">
      <v>25</v>
    </oc>
    <nc r="A33">
      <v>24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12" sId="1" odxf="1" s="1" dxf="1">
    <oc r="A34">
      <v>26</v>
    </oc>
    <nc r="A34">
      <v>25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13" sId="1" odxf="1" s="1" dxf="1">
    <oc r="A35">
      <v>27</v>
    </oc>
    <nc r="A35">
      <v>26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14" sId="1" odxf="1" s="1" dxf="1">
    <oc r="A36">
      <v>28</v>
    </oc>
    <nc r="A36">
      <v>27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15" sId="1" odxf="1" s="1" dxf="1">
    <oc r="A37">
      <v>29</v>
    </oc>
    <nc r="A37">
      <v>28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16" sId="1" odxf="1" s="1" dxf="1">
    <oc r="A38">
      <v>30</v>
    </oc>
    <nc r="A38">
      <v>29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17" sId="1" odxf="1" s="1" dxf="1">
    <oc r="A39">
      <v>31</v>
    </oc>
    <nc r="A39">
      <v>30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18" sId="1" odxf="1" s="1" dxf="1">
    <oc r="A40">
      <v>32</v>
    </oc>
    <nc r="A40">
      <v>31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19" sId="1" odxf="1" s="1" dxf="1">
    <oc r="A41">
      <v>33</v>
    </oc>
    <nc r="A41">
      <v>32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20" sId="1" odxf="1" s="1" dxf="1">
    <oc r="A42">
      <v>34</v>
    </oc>
    <nc r="A42">
      <v>33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21" sId="1" odxf="1" s="1" dxf="1">
    <oc r="A43">
      <v>35</v>
    </oc>
    <nc r="A43">
      <v>34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  <rcc rId="722" sId="1" odxf="1" s="1" dxf="1">
    <oc r="A44">
      <v>36</v>
    </oc>
    <nc r="A44">
      <v>35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723" sId="1" odxf="1" s="1" dxf="1">
    <oc r="A45">
      <v>37</v>
    </oc>
    <nc r="A45">
      <v>36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0" readingOrder="0"/>
    </ndxf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4" sId="1" numFmtId="4">
    <oc r="K30">
      <f>(D30+E30+G30+J30)/(41/12)</f>
    </oc>
    <nc r="K30">
      <v>0</v>
    </nc>
  </rcc>
  <rcc rId="725" sId="1">
    <oc r="L30" t="inlineStr">
      <is>
        <t>Платежи поступили на неверный КБК, проводится уточнение на КБК 16211601153010000140</t>
      </is>
    </oc>
    <nc r="L30" t="inlineStr">
      <is>
        <t>Платежи поступали на неверный КБК, проводилось уточнение на КБК 16211601153010000140</t>
      </is>
    </nc>
  </rcc>
  <rcc rId="726" sId="1">
    <oc r="K31">
      <f>(D31+E31+G31+J31)/(41/12)</f>
    </oc>
    <nc r="K31">
      <f>(D31+E31+G31+J31+1759.25)/(41/12)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O12">
    <dxf>
      <alignment horizontal="right" readingOrder="0"/>
    </dxf>
  </rfmt>
  <rfmt sheetId="1" sqref="O12">
    <dxf>
      <alignment horizontal="center" readingOrder="0"/>
    </dxf>
  </rfmt>
  <rfmt sheetId="1" sqref="O12" start="0" length="2147483647">
    <dxf>
      <font>
        <color auto="1"/>
      </font>
    </dxf>
  </rfmt>
  <rfmt sheetId="1" sqref="O13" start="0" length="2147483647">
    <dxf>
      <font>
        <color auto="1"/>
      </font>
    </dxf>
  </rfmt>
  <rfmt sheetId="1" sqref="O14" start="0" length="2147483647">
    <dxf>
      <font>
        <color auto="1"/>
      </font>
    </dxf>
  </rfmt>
  <rcc rId="19" sId="1">
    <oc r="O14" t="inlineStr">
      <is>
        <t xml:space="preserve">прогнозирование проведено исходя из исполнения за 2022 год и факта исполнения за 5 месяца 2023 года,методом усреднения по формуле </t>
      </is>
    </oc>
    <nc r="O14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fmt sheetId="1" sqref="O17" start="0" length="2147483647">
    <dxf>
      <font>
        <color auto="1"/>
      </font>
    </dxf>
  </rfmt>
  <rcc rId="20" sId="1">
    <oc r="O16" t="inlineStr">
      <is>
        <t>прогнозирование проведено исходя из исполнения за 2022 год и факта исполнения за 5 месяцев 2023 года с учетом поступления единовременного крупного платежа в сумме 9 922,9 тыс. руб.</t>
      </is>
    </oc>
    <nc r="O16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 а также с учетом поступления единовременного крупного платежа в сумме 9 922,9 тыс. руб.</t>
      </is>
    </nc>
  </rcc>
  <rfmt sheetId="1" sqref="O16" start="0" length="2147483647">
    <dxf>
      <font>
        <color auto="1"/>
      </font>
    </dxf>
  </rfmt>
  <rcc rId="21" sId="1">
    <oc r="O13" t="inlineStr">
      <is>
        <t xml:space="preserve">прогнозирование проведено исходя из исполнения за 2022 год и факта исполнения за 4 месяцев 2023 года,методом усреднения по формуле D=((Dn+Dk)/(n+k/12)+/-F,D - оценка поступлений в текущем году, рублей;
Dn - фактические поступления за три года, предшествующих текущему году, или за весь период поступления доходов в случае, если он не превышает 3 года, по данным бюджетной отчетности, рублей;
Dk - фактические поступления за k кол-во месяцев текущего года, по данным бюджетной отчетности, рублей;
n - от 1 до 3 - количество лет, предшествующих прогнозируемому году, или за весь период поступления доходов в случае, если он не превышает 3 года;
k – кол-во месяцев текущего года;
+/- F - корректирующая сумма поступлений (увеличение или уменьшение прогноза поступлений доходов), учитывающая ожидаемую сумму поступлений дебиторской задолженности, получаемую на основании данных о планирующемся зачислении (по согласованию с финансовым органом).
Прогноз поступлений на очередной финансовый год и плановый период принимается равным оценке поступлений в текущем финансовом году
</t>
      </is>
    </oc>
    <nc r="O13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cc rId="22" sId="1">
    <oc r="O18" t="inlineStr">
      <is>
        <t>прогнозирование проведено исходя из исполнения за 2022 год и факта исполнения за 5 месяца 2023 года с учетом уточнения поступления с КБК 16211601082010000140</t>
      </is>
    </oc>
    <nc r="O18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году,а также с учетом уточнения поступления с КБК 16211601082010000140</t>
      </is>
    </nc>
  </rcc>
  <rfmt sheetId="1" sqref="O18" start="0" length="2147483647">
    <dxf>
      <font>
        <color auto="1"/>
      </font>
    </dxf>
  </rfmt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 numFmtId="4">
    <oc r="K37">
      <f>(D37+E37+G37+J37)/(41/12)</f>
    </oc>
    <nc r="K37">
      <v>0</v>
    </nc>
  </rcc>
  <rcc rId="728" sId="1">
    <oc r="L39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oc>
    <nc r="L39" t="inlineStr">
      <is>
        <t>Ожидаемая оценка рассчитана с исходя из исполнения за 3 предыдущих года и 5 месяцев текущего года, с учетом динамики поступления доходов в текущем году</t>
      </is>
    </nc>
  </rcc>
  <rfmt sheetId="1" sqref="L41" start="0" length="0">
    <dxf>
      <font>
        <sz val="11"/>
        <color rgb="FFFF0000"/>
        <name val="Times New Roman"/>
        <scheme val="none"/>
      </font>
    </dxf>
  </rfmt>
  <rfmt sheetId="1" sqref="L41">
    <dxf>
      <alignment horizontal="center" readingOrder="0"/>
    </dxf>
  </rfmt>
  <rfmt sheetId="1" sqref="L41">
    <dxf>
      <alignment vertical="bottom" readingOrder="0"/>
    </dxf>
  </rfmt>
  <rfmt sheetId="1" sqref="L41">
    <dxf>
      <alignment vertical="center" readingOrder="0"/>
    </dxf>
  </rfmt>
  <rcc rId="729" sId="1" numFmtId="4">
    <oc r="K41">
      <f>(D41+E41+G41+J41)/(41/12)</f>
    </oc>
    <nc r="K41">
      <v>0</v>
    </nc>
  </rcc>
  <rcc rId="730" sId="1">
    <nc r="L41" t="inlineStr">
      <is>
        <t>Данный вид доходов не прогнозируется, носит разовый характер</t>
      </is>
    </nc>
  </rcc>
  <rfmt sheetId="1" sqref="L44">
    <dxf>
      <alignment horizontal="center" readingOrder="0"/>
    </dxf>
  </rfmt>
  <rcc rId="731" sId="1" numFmtId="4">
    <oc r="K45">
      <f>(D45+E45+G45+J45)/(41/12)</f>
    </oc>
    <nc r="K45">
      <v>0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2" sId="1">
    <oc r="B18" t="inlineStr">
      <is>
  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    </is>
    </oc>
    <nc r="B18" t="inlineStr">
      <is>
    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
</t>
      </is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гос.пошлина'!$A$1:$L$57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>
    <oc r="B30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оброащения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    </is>
    </oc>
    <nc r="B30" t="inlineStr">
      <is>
    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должностными лицами органов исполнительной власти субъектов Российской Федерации, учреждениями субъектов Российской Федерации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7" sId="1">
    <oc r="L17" t="inlineStr">
      <is>
        <t>Платежи поступили на неверный КБК, произведено уточнение на КБК 16211601083010000140</t>
      </is>
    </oc>
    <nc r="L17" t="inlineStr">
      <is>
        <t>Платежи поступали на неверный КБК, проводилось уточнение на КБК 16211601083010000140</t>
      </is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8" sId="1">
    <oc r="K20">
      <f>(D20+E20+G20+J20)/(41/12)</f>
    </oc>
    <nc r="K20">
      <f>(D20+E20+G20+J20)/(41/12)+45.8</f>
    </nc>
  </rcc>
  <rcc rId="739" sId="1">
    <oc r="K23">
      <f>(D23+E23+G23+J23)/(41/12)</f>
    </oc>
    <nc r="K23">
      <f>(D23+E23+G23+J23)/(41/12)+75.2</f>
    </nc>
  </rcc>
  <rcc rId="740" sId="1">
    <oc r="K31">
      <f>(D31+E31+G31+J31+1759.25)/(41/12)</f>
    </oc>
    <nc r="K31">
      <f>(D31+E31+G31+J31)/(41/12)</f>
    </nc>
  </rcc>
  <rcc rId="741" sId="1">
    <oc r="K29">
      <f>(D29+E29+G29+J29)/(41/12)</f>
    </oc>
    <nc r="K29">
      <f>(D29+E29+G29+J29)/(41/12)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гос.пошлина'!$A$1:$L$57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гос.пошлина'!$A$1:$L$57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8" sId="1">
    <oc r="H43">
      <f>ROUND((F43/G43),1)</f>
    </oc>
    <nc r="H43" t="inlineStr">
      <is>
        <t>-</t>
      </is>
    </nc>
  </rcc>
  <rcc rId="749" sId="1">
    <oc r="H45">
      <f>ROUND((F45/G45),1)</f>
    </oc>
    <nc r="H45" t="inlineStr">
      <is>
        <t>-</t>
      </is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0" sId="1">
    <oc r="K11">
      <f>(D11+E11+G11+J11)/(41/12)</f>
    </oc>
    <nc r="K11">
      <f>(D11+E11+G11+J11)/(41/12)-361</f>
    </nc>
  </rcc>
  <rcc rId="751" sId="1" numFmtId="4">
    <oc r="K41">
      <v>0</v>
    </oc>
    <nc r="K41">
      <v>18.2</v>
    </nc>
  </rcc>
  <rcc rId="752" sId="1">
    <oc r="L41" t="inlineStr">
      <is>
        <t>Данный вид доходов не прогнозируется, носит разовый характер</t>
      </is>
    </oc>
    <nc r="L41" t="inlineStr">
      <is>
        <t>Доходы спрогнозированы только на 2024 год, исходя из выставленных претензий</t>
      </is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гос.пошлина'!$A$1:$L$48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6" sId="1">
    <oc r="K42">
      <f>(D42+E42+G42+J42)/(41/12)</f>
    </oc>
    <nc r="K42">
      <f>(D42+E42+G42+J42)/(41/12)-93.2</f>
    </nc>
  </rcc>
  <rcc rId="757" sId="1">
    <oc r="L42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</t>
      </is>
    </oc>
    <nc r="L42" t="inlineStr">
      <is>
        <t>Ожидаемая оценка на 2024 год рассчитана, исходя из фактически выставленных претензий</t>
      </is>
    </nc>
  </rcc>
  <rcc rId="758" sId="1" odxf="1" dxf="1">
    <nc r="L43" t="inlineStr">
      <is>
        <t>Ожидаемая оценка на 2024 год рассчитана, исходя из фактически выставленных претензий</t>
      </is>
    </nc>
    <odxf>
      <font>
        <sz val="11"/>
        <color rgb="FFFF0000"/>
        <name val="Times New Roman"/>
        <scheme val="none"/>
      </font>
      <alignment horizontal="right" readingOrder="0"/>
    </odxf>
    <ndxf>
      <font>
        <sz val="11"/>
        <color rgb="FFFF0000"/>
        <name val="Times New Roman"/>
        <scheme val="none"/>
      </font>
      <alignment horizontal="left" readingOrder="0"/>
    </ndxf>
  </rcc>
  <rcc rId="759" sId="1" numFmtId="4">
    <oc r="K43">
      <v>0</v>
    </oc>
    <nc r="K43">
      <v>6.3</v>
    </nc>
  </rcc>
  <rcc rId="760" sId="1" odxf="1" dxf="1">
    <oc r="L41" t="inlineStr">
      <is>
        <t>Доходы спрогнозированы только на 2024 год, исходя из выставленных претензий</t>
      </is>
    </oc>
    <nc r="L41" t="inlineStr">
      <is>
        <t>Ожидаемая оценка на 2024 год рассчитана, исходя из фактически выставленных претензий</t>
      </is>
    </nc>
    <odxf>
      <font>
        <sz val="11"/>
        <name val="Times New Roman"/>
        <scheme val="none"/>
      </font>
      <alignment horizontal="center" readingOrder="0"/>
    </odxf>
    <ndxf>
      <font>
        <sz val="11"/>
        <name val="Times New Roman"/>
        <scheme val="none"/>
      </font>
      <alignment horizontal="left" readingOrder="0"/>
    </ndxf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" sId="1">
    <oc r="O20" t="inlineStr">
      <is>
        <t>прогнозирование проведено исходя из исполнения за 2022 год и факта исполнения за 5 месяца 2023 года</t>
      </is>
    </oc>
    <nc r="O20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fmt sheetId="1" sqref="O20" start="0" length="2147483647">
    <dxf>
      <font>
        <color auto="1"/>
      </font>
    </dxf>
  </rfmt>
  <rcc rId="24" sId="1">
    <oc r="O21" t="inlineStr">
      <is>
        <t>прогнозирование проведено исходя из исполнения за 2022 год и факта исполнения за 5 месяца 2023 года</t>
      </is>
    </oc>
    <nc r="O21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fmt sheetId="1" sqref="O21" start="0" length="2147483647">
    <dxf>
      <font>
        <color auto="1"/>
      </font>
    </dxf>
  </rfmt>
  <rfmt sheetId="1" sqref="K22">
    <dxf>
      <fill>
        <patternFill patternType="solid">
          <bgColor rgb="FFFFFF00"/>
        </patternFill>
      </fill>
    </dxf>
  </rfmt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1" sId="1">
    <oc r="A2" t="inlineStr">
      <is>
        <t>Расчет ожидаемых поступлений администрируемых доходов в областной бюджет Новосибирской области в 2024 году с пояснениями отклонений</t>
      </is>
    </oc>
    <nc r="A2" t="inlineStr">
      <is>
        <t>Расчет ожидаемых поступлений администрируемых доходов в областной бюджет Новосибирской области в 2025 году с пояснениями отклонений</t>
      </is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гос.пошлина'!$A$1:$L$48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D10">
      <v>0</v>
    </oc>
    <nc r="D10">
      <v>50</v>
    </nc>
  </rcc>
  <rcc rId="766" sId="1" odxf="1" dxf="1" numFmtId="4">
    <oc r="D11">
      <v>475.4</v>
    </oc>
    <nc r="D11">
      <v>678.7</v>
    </nc>
    <odxf>
      <numFmt numFmtId="0" formatCode="General"/>
    </odxf>
    <ndxf>
      <numFmt numFmtId="164" formatCode="#,##0.0"/>
    </ndxf>
  </rcc>
  <rcc rId="767" sId="1" numFmtId="4">
    <oc r="D12">
      <v>0</v>
    </oc>
    <nc r="D12">
      <v>4603.7</v>
    </nc>
  </rcc>
  <rcc rId="768" sId="1" odxf="1" dxf="1" numFmtId="4">
    <oc r="D13">
      <v>600.5</v>
    </oc>
    <nc r="D13">
      <v>740.6</v>
    </nc>
    <odxf>
      <numFmt numFmtId="0" formatCode="General"/>
    </odxf>
    <ndxf>
      <numFmt numFmtId="164" formatCode="#,##0.0"/>
    </ndxf>
  </rcc>
  <rcc rId="769" sId="1" numFmtId="4">
    <oc r="D14">
      <v>3080.3</v>
    </oc>
    <nc r="D14">
      <v>3462.9</v>
    </nc>
  </rcc>
  <rcc rId="770" sId="1" numFmtId="4">
    <oc r="D15">
      <v>1</v>
    </oc>
    <nc r="D15">
      <v>-3</v>
    </nc>
  </rcc>
  <rcc rId="771" sId="1" odxf="1" dxf="1" numFmtId="4">
    <oc r="D16">
      <v>1115.3</v>
    </oc>
    <nc r="D16">
      <v>4155.8</v>
    </nc>
    <odxf>
      <numFmt numFmtId="0" formatCode="General"/>
    </odxf>
    <ndxf>
      <numFmt numFmtId="164" formatCode="#,##0.0"/>
    </ndxf>
  </rcc>
  <rcc rId="772" sId="1" odxf="1" dxf="1" numFmtId="4">
    <oc r="D17">
      <v>-209</v>
    </oc>
    <nc r="D17">
      <v>-2</v>
    </nc>
    <odxf>
      <font>
        <color auto="1"/>
        <name val="Times New Roman"/>
        <scheme val="none"/>
      </font>
    </odxf>
    <ndxf>
      <font>
        <color rgb="FFFF0000"/>
        <name val="Times New Roman"/>
        <scheme val="none"/>
      </font>
    </ndxf>
  </rcc>
  <rcc rId="773" sId="1" numFmtId="4">
    <oc r="D18">
      <v>2181.1</v>
    </oc>
    <nc r="D18">
      <v>1951.8</v>
    </nc>
  </rcc>
  <rcc rId="774" sId="1" numFmtId="4">
    <oc r="D19">
      <v>4.5</v>
    </oc>
    <nc r="D19">
      <v>-6.5</v>
    </nc>
  </rcc>
  <rcc rId="775" sId="1" numFmtId="4">
    <oc r="D20">
      <v>15</v>
    </oc>
    <nc r="D20">
      <v>71.7</v>
    </nc>
  </rcc>
  <rcc rId="776" sId="1" numFmtId="4">
    <oc r="D21">
      <v>32.299999999999997</v>
    </oc>
    <nc r="D21">
      <v>13.5</v>
    </nc>
  </rcc>
  <rcc rId="777" sId="1" numFmtId="4">
    <oc r="D22">
      <v>-31</v>
    </oc>
    <nc r="D22">
      <v>0</v>
    </nc>
  </rcc>
  <rcc rId="778" sId="1" odxf="1" dxf="1" numFmtId="4">
    <oc r="D23">
      <v>97.1</v>
    </oc>
    <nc r="D23">
      <v>79.5</v>
    </nc>
    <odxf>
      <numFmt numFmtId="0" formatCode="General"/>
    </odxf>
    <ndxf>
      <numFmt numFmtId="164" formatCode="#,##0.0"/>
    </ndxf>
  </rcc>
  <rcc rId="779" sId="1" odxf="1" dxf="1" numFmtId="4">
    <oc r="D24">
      <v>3</v>
    </oc>
    <nc r="D24">
      <v>0</v>
    </nc>
    <odxf>
      <numFmt numFmtId="0" formatCode="General"/>
    </odxf>
    <ndxf>
      <numFmt numFmtId="164" formatCode="#,##0.0"/>
    </ndxf>
  </rcc>
  <rcc rId="780" sId="1" numFmtId="4">
    <oc r="D25">
      <v>0</v>
    </oc>
    <nc r="D25">
      <v>317.5</v>
    </nc>
  </rcc>
  <rcc rId="781" sId="1" numFmtId="4">
    <oc r="D26">
      <v>-50</v>
    </oc>
    <nc r="D26">
      <v>0</v>
    </nc>
  </rcc>
  <rcc rId="782" sId="1" odxf="1" dxf="1" numFmtId="4">
    <oc r="D27">
      <v>296.7</v>
    </oc>
    <nc r="D27">
      <v>358.2</v>
    </nc>
    <odxf>
      <numFmt numFmtId="0" formatCode="General"/>
    </odxf>
    <ndxf>
      <numFmt numFmtId="164" formatCode="#,##0.0"/>
    </ndxf>
  </rcc>
  <rcc rId="783" sId="1" numFmtId="4">
    <oc r="D28">
      <v>15.2</v>
    </oc>
    <nc r="D28">
      <v>27.7</v>
    </nc>
  </rcc>
  <rcc rId="784" sId="1" numFmtId="4">
    <oc r="D29">
      <v>2270.8000000000002</v>
    </oc>
    <nc r="D29">
      <v>2687.7</v>
    </nc>
  </rcc>
  <rcc rId="785" sId="1" numFmtId="4">
    <oc r="D30">
      <v>1686.3</v>
    </oc>
    <nc r="D30">
      <v>1421.9</v>
    </nc>
  </rcc>
  <rcc rId="786" sId="1" numFmtId="4">
    <oc r="D31">
      <v>1377.2</v>
    </oc>
    <nc r="D31">
      <v>1552.5</v>
    </nc>
  </rcc>
  <rcc rId="787" sId="1" odxf="1" dxf="1" numFmtId="4">
    <oc r="D32">
      <v>1063.9000000000001</v>
    </oc>
    <nc r="D32">
      <v>933.8</v>
    </nc>
    <odxf>
      <numFmt numFmtId="0" formatCode="General"/>
    </odxf>
    <ndxf>
      <numFmt numFmtId="164" formatCode="#,##0.0"/>
    </ndxf>
  </rcc>
  <rcc rId="788" sId="1" odxf="1" dxf="1" numFmtId="4">
    <oc r="D33">
      <v>577.5</v>
    </oc>
    <nc r="D33">
      <v>931.8</v>
    </nc>
    <odxf>
      <numFmt numFmtId="0" formatCode="General"/>
    </odxf>
    <ndxf>
      <numFmt numFmtId="164" formatCode="#,##0.0"/>
    </ndxf>
  </rcc>
  <rcc rId="789" sId="1" numFmtId="4">
    <oc r="D34">
      <v>11</v>
    </oc>
    <nc r="D34">
      <v>35</v>
    </nc>
  </rcc>
  <rcc rId="790" sId="1" odxf="1" dxf="1" numFmtId="4">
    <oc r="D35">
      <v>-280.10000000000002</v>
    </oc>
    <nc r="D35">
      <v>-524.4</v>
    </nc>
    <odxf>
      <font>
        <color auto="1"/>
        <name val="Times New Roman"/>
        <scheme val="none"/>
      </font>
    </odxf>
    <ndxf>
      <font>
        <color rgb="FFFF0000"/>
        <name val="Times New Roman"/>
        <scheme val="none"/>
      </font>
    </ndxf>
  </rcc>
  <rcc rId="791" sId="1" numFmtId="4">
    <oc r="D36">
      <v>63234.9</v>
    </oc>
    <nc r="D36">
      <v>35823</v>
    </nc>
  </rcc>
  <rcc rId="792" sId="1" numFmtId="4">
    <oc r="D37">
      <v>491.8</v>
    </oc>
    <nc r="D37">
      <v>502.6</v>
    </nc>
  </rcc>
  <rcc rId="793" sId="1" numFmtId="4">
    <oc r="D38">
      <v>12755.5</v>
    </oc>
    <nc r="D38">
      <v>16383.6</v>
    </nc>
  </rcc>
  <rcc rId="794" sId="1" numFmtId="4">
    <oc r="D39">
      <v>4.5</v>
    </oc>
    <nc r="D39">
      <v>96.1</v>
    </nc>
  </rcc>
  <rcc rId="795" sId="1" numFmtId="4">
    <oc r="D40">
      <v>98</v>
    </oc>
    <nc r="D40">
      <v>347.7</v>
    </nc>
  </rcc>
  <rcc rId="796" sId="1" odxf="1" dxf="1" numFmtId="4">
    <oc r="D41">
      <v>177.2</v>
    </oc>
    <nc r="D41">
      <v>255.6</v>
    </nc>
    <odxf>
      <numFmt numFmtId="0" formatCode="General"/>
    </odxf>
    <ndxf>
      <numFmt numFmtId="164" formatCode="#,##0.0"/>
    </ndxf>
  </rcc>
  <rcc rId="797" sId="1" numFmtId="4">
    <oc r="D42">
      <v>204.7</v>
    </oc>
    <nc r="D42">
      <v>93.8</v>
    </nc>
  </rcc>
  <rcc rId="798" sId="1" numFmtId="4">
    <oc r="D43">
      <v>125</v>
    </oc>
    <nc r="D43">
      <v>-247.5</v>
    </nc>
  </rcc>
  <rcc rId="799" sId="1" odxf="1" dxf="1" numFmtId="4">
    <oc r="D44">
      <v>-174.7</v>
    </oc>
    <nc r="D44">
      <v>0</v>
    </nc>
    <odxf>
      <font>
        <color auto="1"/>
        <name val="Times New Roman"/>
        <scheme val="none"/>
      </font>
      <numFmt numFmtId="0" formatCode="General"/>
    </odxf>
    <ndxf>
      <font>
        <color rgb="FFFF0000"/>
        <name val="Times New Roman"/>
        <scheme val="none"/>
      </font>
      <numFmt numFmtId="164" formatCode="#,##0.0"/>
    </ndxf>
  </rcc>
  <rcc rId="800" sId="1" numFmtId="4">
    <oc r="D45">
      <f>SUM(E50)</f>
    </oc>
    <nc r="D45">
      <v>59.1</v>
    </nc>
  </rcc>
  <rcmt sheetId="1" cell="D30" guid="{00000000-0000-0000-0000-000000000000}" action="delete" author="Пользователь Windows"/>
  <rcc rId="801" sId="1">
    <oc r="D7" t="inlineStr">
      <is>
        <t>факт 2021 год</t>
      </is>
    </oc>
    <nc r="D7" t="inlineStr">
      <is>
        <t>факт 2022 год</t>
      </is>
    </nc>
  </rcc>
  <rcc rId="802" sId="1">
    <oc r="E7" t="inlineStr">
      <is>
        <t>факт 2022 год</t>
      </is>
    </oc>
    <nc r="E7" t="inlineStr">
      <is>
        <t>факт 2023 год</t>
      </is>
    </nc>
  </rcc>
  <rcc rId="803" sId="1" odxf="1" s="1" dxf="1" numFmtId="4">
    <oc r="E10">
      <v>50</v>
    </oc>
    <nc r="E10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04" sId="1" odxf="1" s="1" dxf="1" numFmtId="4">
    <oc r="E11">
      <v>678.7</v>
    </oc>
    <nc r="E11">
      <v>357.5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05" sId="1" odxf="1" s="1" dxf="1" numFmtId="4">
    <oc r="E12">
      <v>4603.7</v>
    </oc>
    <nc r="E12">
      <v>19.2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06" sId="1" odxf="1" s="1" dxf="1" numFmtId="4">
    <oc r="E13">
      <v>740.6</v>
    </oc>
    <nc r="E13">
      <v>856.8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07" sId="1" odxf="1" s="1" dxf="1" numFmtId="4">
    <oc r="E14">
      <v>3462.9</v>
    </oc>
    <nc r="E14">
      <v>3136.8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08" sId="1" odxf="1" s="1" dxf="1" numFmtId="4">
    <oc r="E15">
      <v>-3</v>
    </oc>
    <nc r="E1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09" sId="1" odxf="1" s="1" dxf="1" numFmtId="4">
    <oc r="E16">
      <v>4155.8</v>
    </oc>
    <nc r="E16">
      <v>12456.5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0" sId="1" odxf="1" s="1" dxf="1" numFmtId="4">
    <oc r="E17">
      <v>-2</v>
    </oc>
    <nc r="E17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scheme val="none"/>
      </font>
      <alignment wrapText="1" readingOrder="0"/>
    </ndxf>
  </rcc>
  <rcc rId="811" sId="1" odxf="1" s="1" dxf="1" numFmtId="4">
    <oc r="E18">
      <v>1951.8</v>
    </oc>
    <nc r="E18">
      <v>2083.3000000000002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2" sId="1" odxf="1" s="1" dxf="1" numFmtId="4">
    <oc r="E19">
      <v>-6.5</v>
    </oc>
    <nc r="E19">
      <v>-0.02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3" sId="1" odxf="1" s="1" dxf="1" numFmtId="4">
    <oc r="E20">
      <v>71.7</v>
    </oc>
    <nc r="E20">
      <v>6.8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4" sId="1" odxf="1" s="1" dxf="1" numFmtId="4">
    <oc r="E21">
      <v>13.5</v>
    </oc>
    <nc r="E21">
      <v>6.7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fmt sheetId="1" sqref="E22" start="0" length="0">
    <dxf>
      <numFmt numFmtId="166" formatCode="#,##0.0_ ;[Red]\-#,##0.0\ "/>
    </dxf>
  </rfmt>
  <rcc rId="815" sId="1" odxf="1" s="1" dxf="1" numFmtId="4">
    <oc r="E23">
      <v>79.5</v>
    </oc>
    <nc r="E23">
      <v>24.6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6" sId="1" odxf="1" dxf="1" numFmtId="4">
    <oc r="E24">
      <v>0</v>
    </oc>
    <nc r="E24">
      <v>-3</v>
    </nc>
    <odxf>
      <numFmt numFmtId="164" formatCode="#,##0.0"/>
    </odxf>
    <ndxf>
      <numFmt numFmtId="166" formatCode="#,##0.0_ ;[Red]\-#,##0.0\ "/>
    </ndxf>
  </rcc>
  <rcc rId="817" sId="1" odxf="1" s="1" dxf="1" numFmtId="4">
    <oc r="E25">
      <v>317.5</v>
    </oc>
    <nc r="E25">
      <v>1012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8" sId="1" odxf="1" s="1" dxf="1" numFmtId="4">
    <oc r="E27">
      <v>358.2</v>
    </oc>
    <nc r="E27">
      <v>612.29999999999995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19" sId="1" odxf="1" s="1" dxf="1" numFmtId="4">
    <oc r="E28">
      <v>27.7</v>
    </oc>
    <nc r="E28">
      <v>0.2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0" sId="1" odxf="1" s="1" dxf="1" numFmtId="4">
    <oc r="E29">
      <v>2687.7</v>
    </oc>
    <nc r="E29">
      <v>3042.5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1" sId="1" odxf="1" s="1" dxf="1" numFmtId="4">
    <oc r="E30">
      <v>1421.9</v>
    </oc>
    <nc r="E30">
      <v>526.79999999999995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2" sId="1" odxf="1" s="1" dxf="1" numFmtId="4">
    <oc r="E31">
      <v>1552.5</v>
    </oc>
    <nc r="E31">
      <v>1465.2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3" sId="1" odxf="1" s="1" dxf="1" numFmtId="4">
    <oc r="E32">
      <v>933.8</v>
    </oc>
    <nc r="E32">
      <v>1321.6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4" sId="1" odxf="1" s="1" dxf="1" numFmtId="4">
    <oc r="E33">
      <v>931.8</v>
    </oc>
    <nc r="E33">
      <v>729.4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fmt sheetId="1" s="1" sqref="E34" start="0" length="0">
    <dxf>
      <alignment wrapText="1" readingOrder="0"/>
    </dxf>
  </rfmt>
  <rcc rId="825" sId="1" odxf="1" s="1" dxf="1" numFmtId="4">
    <oc r="E35">
      <v>-524.4</v>
    </oc>
    <nc r="E35">
      <v>-511.7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scheme val="none"/>
      </font>
      <alignment wrapText="1" readingOrder="0"/>
    </ndxf>
  </rcc>
  <rcc rId="826" sId="1" odxf="1" s="1" dxf="1" numFmtId="4">
    <oc r="E36">
      <v>35823</v>
    </oc>
    <nc r="E36">
      <v>62705.599999999999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7" sId="1" odxf="1" s="1" dxf="1" numFmtId="4">
    <oc r="E37">
      <v>502.6</v>
    </oc>
    <nc r="E37">
      <v>4.7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8" sId="1" odxf="1" s="1" dxf="1" numFmtId="4">
    <oc r="E38">
      <v>16383.6</v>
    </oc>
    <nc r="E38">
      <v>23035.200000000001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29" sId="1" odxf="1" s="1" dxf="1" numFmtId="4">
    <oc r="E39">
      <v>96.1</v>
    </oc>
    <nc r="E39">
      <v>83.1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30" sId="1" odxf="1" s="1" dxf="1" numFmtId="4">
    <oc r="E40">
      <v>347.7</v>
    </oc>
    <nc r="E40">
      <v>157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31" sId="1" odxf="1" s="1" dxf="1" numFmtId="4">
    <oc r="E41">
      <v>255.6</v>
    </oc>
    <nc r="E41">
      <v>1271.0999999999999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32" sId="1" odxf="1" s="1" dxf="1" numFmtId="4">
    <oc r="E42">
      <v>93.8</v>
    </oc>
    <nc r="E42">
      <v>296.89999999999998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33" sId="1" odxf="1" s="1" dxf="1" numFmtId="4">
    <oc r="E43">
      <v>-247.5</v>
    </oc>
    <nc r="E43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34" sId="1" odxf="1" s="1" dxf="1" numFmtId="4">
    <oc r="E44">
      <v>0</v>
    </oc>
    <nc r="E44">
      <v>-40.700000000000003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scheme val="none"/>
      </font>
      <alignment wrapText="1" readingOrder="0"/>
    </ndxf>
  </rcc>
  <rcc rId="835" sId="1" odxf="1" s="1" dxf="1" numFmtId="4">
    <oc r="E45">
      <v>59.1</v>
    </oc>
    <nc r="E45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alignment wrapText="1" readingOrder="0"/>
    </ndxf>
  </rcc>
  <rcc rId="836" sId="1" numFmtId="4">
    <oc r="G10">
      <v>0</v>
    </oc>
    <nc r="G10"/>
  </rcc>
  <rcc rId="837" sId="1" numFmtId="4">
    <oc r="G11">
      <v>357.5</v>
    </oc>
    <nc r="G11"/>
  </rcc>
  <rcc rId="838" sId="1" numFmtId="4">
    <oc r="G12">
      <v>19.2</v>
    </oc>
    <nc r="G12"/>
  </rcc>
  <rcc rId="839" sId="1" numFmtId="4">
    <oc r="G13">
      <v>856.8</v>
    </oc>
    <nc r="G13"/>
  </rcc>
  <rcc rId="840" sId="1" numFmtId="4">
    <oc r="G14">
      <v>3136.8</v>
    </oc>
    <nc r="G14"/>
  </rcc>
  <rcc rId="841" sId="1" numFmtId="4">
    <oc r="G15">
      <v>0</v>
    </oc>
    <nc r="G15"/>
  </rcc>
  <rcc rId="842" sId="1" numFmtId="4">
    <oc r="G16">
      <v>12456.5</v>
    </oc>
    <nc r="G16"/>
  </rcc>
  <rcc rId="843" sId="1" numFmtId="4">
    <oc r="G17">
      <v>0</v>
    </oc>
    <nc r="G17"/>
  </rcc>
  <rcc rId="844" sId="1" numFmtId="4">
    <oc r="G18">
      <v>2083.3000000000002</v>
    </oc>
    <nc r="G18"/>
  </rcc>
  <rcc rId="845" sId="1" numFmtId="4">
    <oc r="G19">
      <v>-0.02</v>
    </oc>
    <nc r="G19"/>
  </rcc>
  <rcc rId="846" sId="1" numFmtId="4">
    <oc r="G20">
      <v>6.8</v>
    </oc>
    <nc r="G20"/>
  </rcc>
  <rcc rId="847" sId="1" numFmtId="4">
    <oc r="G21">
      <v>6.7</v>
    </oc>
    <nc r="G21"/>
  </rcc>
  <rcc rId="848" sId="1" numFmtId="4">
    <oc r="G22">
      <v>0</v>
    </oc>
    <nc r="G22"/>
  </rcc>
  <rcc rId="849" sId="1" numFmtId="4">
    <oc r="G23">
      <v>24.6</v>
    </oc>
    <nc r="G23"/>
  </rcc>
  <rcc rId="850" sId="1" numFmtId="4">
    <oc r="G24">
      <v>-3</v>
    </oc>
    <nc r="G24"/>
  </rcc>
  <rcc rId="851" sId="1" numFmtId="4">
    <oc r="G25">
      <v>1012</v>
    </oc>
    <nc r="G25"/>
  </rcc>
  <rcc rId="852" sId="1" numFmtId="4">
    <oc r="G26">
      <v>0</v>
    </oc>
    <nc r="G26"/>
  </rcc>
  <rcc rId="853" sId="1" numFmtId="4">
    <oc r="G27">
      <v>612.29999999999995</v>
    </oc>
    <nc r="G27"/>
  </rcc>
  <rcc rId="854" sId="1" numFmtId="4">
    <oc r="G28">
      <v>0.2</v>
    </oc>
    <nc r="G28"/>
  </rcc>
  <rcc rId="855" sId="1" numFmtId="4">
    <oc r="G29">
      <v>3042.5</v>
    </oc>
    <nc r="G29"/>
  </rcc>
  <rcc rId="856" sId="1" numFmtId="4">
    <oc r="G30">
      <v>526.79999999999995</v>
    </oc>
    <nc r="G30"/>
  </rcc>
  <rcc rId="857" sId="1" numFmtId="4">
    <oc r="G31">
      <v>1465.2</v>
    </oc>
    <nc r="G31"/>
  </rcc>
  <rcc rId="858" sId="1" numFmtId="4">
    <oc r="G32">
      <v>1321.6</v>
    </oc>
    <nc r="G32"/>
  </rcc>
  <rcc rId="859" sId="1" numFmtId="4">
    <oc r="G33">
      <v>729.4</v>
    </oc>
    <nc r="G33"/>
  </rcc>
  <rcc rId="860" sId="1" numFmtId="4">
    <oc r="G34">
      <v>35</v>
    </oc>
    <nc r="G34"/>
  </rcc>
  <rcc rId="861" sId="1" numFmtId="4">
    <oc r="G35">
      <v>-511.7</v>
    </oc>
    <nc r="G35"/>
  </rcc>
  <rcc rId="862" sId="1" numFmtId="4">
    <oc r="G36">
      <v>62705.599999999999</v>
    </oc>
    <nc r="G36"/>
  </rcc>
  <rcc rId="863" sId="1" numFmtId="4">
    <oc r="G37">
      <v>4.7</v>
    </oc>
    <nc r="G37"/>
  </rcc>
  <rcc rId="864" sId="1" numFmtId="4">
    <oc r="G38">
      <v>23035.200000000001</v>
    </oc>
    <nc r="G38"/>
  </rcc>
  <rcc rId="865" sId="1" numFmtId="4">
    <oc r="G39">
      <v>83.1</v>
    </oc>
    <nc r="G39"/>
  </rcc>
  <rcc rId="866" sId="1" numFmtId="4">
    <oc r="G40">
      <v>157</v>
    </oc>
    <nc r="G40"/>
  </rcc>
  <rcc rId="867" sId="1" numFmtId="4">
    <oc r="G41">
      <v>1271.0999999999999</v>
    </oc>
    <nc r="G41"/>
  </rcc>
  <rcc rId="868" sId="1" numFmtId="4">
    <oc r="G42">
      <v>296.89999999999998</v>
    </oc>
    <nc r="G42"/>
  </rcc>
  <rcc rId="869" sId="1" numFmtId="4">
    <oc r="G43">
      <v>0</v>
    </oc>
    <nc r="G43"/>
  </rcc>
  <rcc rId="870" sId="1" numFmtId="4">
    <oc r="G44">
      <v>-40.700000000000003</v>
    </oc>
    <nc r="G44"/>
  </rcc>
  <rcc rId="871" sId="1" numFmtId="4">
    <oc r="G45">
      <v>0</v>
    </oc>
    <nc r="G45"/>
  </rcc>
  <rcc rId="872" sId="1">
    <oc r="F8" t="inlineStr">
      <is>
        <t>факт 5 месяцев 2023 года</t>
      </is>
    </oc>
    <nc r="F8" t="inlineStr">
      <is>
        <t>факт 5 месяцев 2024 года</t>
      </is>
    </nc>
  </rcc>
  <rfmt sheetId="1" s="1" sqref="F10" start="0" length="0">
    <dxf>
      <numFmt numFmtId="164" formatCode="#,##0.0"/>
      <alignment wrapText="1" readingOrder="0"/>
    </dxf>
  </rfmt>
  <rcc rId="873" sId="1" odxf="1" s="1" dxf="1" numFmtId="4">
    <oc r="F11">
      <v>72.599999999999994</v>
    </oc>
    <nc r="F11">
      <v>13.7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74" sId="1" odxf="1" s="1" dxf="1" numFmtId="4">
    <oc r="F12">
      <v>8.8000000000000007</v>
    </oc>
    <nc r="F12">
      <v>52.5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75" sId="1" odxf="1" s="1" dxf="1" numFmtId="4">
    <oc r="F13">
      <v>303.8</v>
    </oc>
    <nc r="F13">
      <v>210.8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76" sId="1" odxf="1" s="1" dxf="1" numFmtId="4">
    <oc r="F14">
      <v>1185.5999999999999</v>
    </oc>
    <nc r="F14">
      <v>1242.4000000000001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fmt sheetId="1" s="1" sqref="F15" start="0" length="0">
    <dxf>
      <numFmt numFmtId="164" formatCode="#,##0.0"/>
      <alignment wrapText="1" readingOrder="0"/>
    </dxf>
  </rfmt>
  <rcc rId="877" sId="1" odxf="1" s="1" dxf="1" numFmtId="4">
    <oc r="F16">
      <v>11204.3</v>
    </oc>
    <nc r="F16">
      <v>5151.3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78" sId="1" odxf="1" s="1" dxf="1" numFmtId="4">
    <oc r="F17">
      <v>240.4</v>
    </oc>
    <nc r="F17">
      <v>-6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79" sId="1" odxf="1" s="1" dxf="1" numFmtId="4">
    <oc r="F18">
      <v>491.1</v>
    </oc>
    <nc r="F18">
      <v>566.70000000000005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fmt sheetId="1" s="1" sqref="F19" start="0" length="0">
    <dxf>
      <numFmt numFmtId="164" formatCode="#,##0.0"/>
      <alignment wrapText="1" readingOrder="0"/>
    </dxf>
  </rfmt>
  <rcc rId="880" sId="1" odxf="1" s="1" dxf="1" numFmtId="4">
    <oc r="F20">
      <v>5</v>
    </oc>
    <nc r="F20">
      <v>103.5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1" sId="1" odxf="1" s="1" dxf="1" numFmtId="4">
    <oc r="F21">
      <v>6</v>
    </oc>
    <nc r="F21">
      <v>30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2" sId="1" odxf="1" s="1" dxf="1" numFmtId="4">
    <oc r="F23">
      <v>17.600000000000001</v>
    </oc>
    <nc r="F23">
      <v>189.6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3" sId="1" odxf="1" s="1" dxf="1" numFmtId="4">
    <oc r="F25">
      <v>627</v>
    </oc>
    <nc r="F25">
      <v>544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4" sId="1" numFmtId="4">
    <oc r="F26">
      <v>0</v>
    </oc>
    <nc r="F26"/>
  </rcc>
  <rcc rId="885" sId="1" odxf="1" s="1" dxf="1" numFmtId="4">
    <oc r="F27">
      <v>392.7</v>
    </oc>
    <nc r="F27">
      <v>432.3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6" sId="1" odxf="1" s="1" dxf="1" numFmtId="4">
    <oc r="F28">
      <v>36</v>
    </oc>
    <nc r="F2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7" sId="1" odxf="1" s="1" dxf="1" numFmtId="4">
    <oc r="F29">
      <v>910.2</v>
    </oc>
    <nc r="F29">
      <v>1920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8" sId="1" odxf="1" s="1" dxf="1" numFmtId="4">
    <oc r="F30">
      <v>734.8</v>
    </oc>
    <nc r="F30">
      <v>-116.5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89" sId="1" odxf="1" s="1" dxf="1" numFmtId="4">
    <oc r="F31">
      <v>528.6</v>
    </oc>
    <nc r="F31">
      <v>197.1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0" sId="1" odxf="1" s="1" dxf="1" numFmtId="4">
    <oc r="F32">
      <v>639.9</v>
    </oc>
    <nc r="F32">
      <v>899.1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1" sId="1" odxf="1" s="1" dxf="1" numFmtId="4">
    <oc r="F33">
      <v>337.8</v>
    </oc>
    <nc r="F33">
      <v>215.8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2" sId="1" odxf="1" s="1" dxf="1" numFmtId="4">
    <oc r="F34">
      <v>35</v>
    </oc>
    <nc r="F34">
      <v>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3" sId="1" odxf="1" s="1" dxf="1" numFmtId="4">
    <oc r="F35">
      <v>65.400000000000006</v>
    </oc>
    <nc r="F35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4" sId="1" odxf="1" s="1" dxf="1" numFmtId="4">
    <oc r="F36">
      <v>18257.8</v>
    </oc>
    <nc r="F36">
      <v>2336.3000000000002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5" sId="1" odxf="1" s="1" dxf="1" numFmtId="4">
    <oc r="F37">
      <v>501.1</v>
    </oc>
    <nc r="F37">
      <v>8.1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6" sId="1" odxf="1" s="1" dxf="1" numFmtId="4">
    <oc r="F38">
      <v>7048.5</v>
    </oc>
    <nc r="F38">
      <v>8953.9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7" sId="1" odxf="1" s="1" dxf="1" numFmtId="4">
    <oc r="F39">
      <v>64.3</v>
    </oc>
    <nc r="F39">
      <v>8.3000000000000007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8" sId="1" odxf="1" s="1" dxf="1" numFmtId="4">
    <oc r="F40">
      <v>69.099999999999994</v>
    </oc>
    <nc r="F40">
      <v>120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899" sId="1" odxf="1" s="1" dxf="1" numFmtId="4">
    <oc r="F41">
      <v>0</v>
    </oc>
    <nc r="F41">
      <v>5.9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cc rId="900" sId="1" odxf="1" s="1" dxf="1" numFmtId="4">
    <oc r="F42">
      <v>11.3</v>
    </oc>
    <nc r="F42">
      <v>106.1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fmt sheetId="1" s="1" sqref="F43" start="0" length="0">
    <dxf>
      <numFmt numFmtId="164" formatCode="#,##0.0"/>
      <alignment wrapText="1" readingOrder="0"/>
    </dxf>
  </rfmt>
  <rcc rId="901" sId="1" odxf="1" s="1" dxf="1" numFmtId="4">
    <oc r="F44">
      <v>-51.3</v>
    </oc>
    <nc r="F44">
      <v>-42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6" formatCode="#,##0.0_ ;[Red]\-#,##0.0\ 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numFmt numFmtId="164" formatCode="#,##0.0"/>
      <alignment wrapText="1" readingOrder="0"/>
    </ndxf>
  </rcc>
  <rfmt sheetId="1" s="1" sqref="F45" start="0" length="0">
    <dxf>
      <numFmt numFmtId="164" formatCode="#,##0.0"/>
      <alignment wrapText="1" readingOrder="0"/>
    </dxf>
  </rfmt>
  <rcc rId="902" sId="1">
    <oc r="G8" t="inlineStr">
      <is>
        <t>факт 2023 год</t>
      </is>
    </oc>
    <nc r="G8" t="inlineStr">
      <is>
        <t>факт 2024 год</t>
      </is>
    </nc>
  </rcc>
  <rcc rId="903" sId="1">
    <oc r="F7">
      <v>2023</v>
    </oc>
    <nc r="F7">
      <v>2024</v>
    </nc>
  </rcc>
  <rcc rId="904" sId="1">
    <oc r="I8" t="inlineStr">
      <is>
        <t xml:space="preserve">план 2024 год </t>
      </is>
    </oc>
    <nc r="I8" t="inlineStr">
      <is>
        <t xml:space="preserve">план 2025 год </t>
      </is>
    </nc>
  </rcc>
  <rcc rId="905" sId="1" numFmtId="4">
    <oc r="I10">
      <v>0</v>
    </oc>
    <nc r="I10"/>
  </rcc>
  <rcc rId="906" sId="1" numFmtId="4">
    <oc r="I11">
      <v>650.9</v>
    </oc>
    <nc r="I11"/>
  </rcc>
  <rcc rId="907" sId="1" numFmtId="4">
    <oc r="I12">
      <v>8.8000000000000007</v>
    </oc>
    <nc r="I12"/>
  </rcc>
  <rcc rId="908" sId="1" numFmtId="4">
    <oc r="I13">
      <v>740.9</v>
    </oc>
    <nc r="I13"/>
  </rcc>
  <rcc rId="909" sId="1" numFmtId="4">
    <oc r="I14">
      <v>3287.5</v>
    </oc>
    <nc r="I14"/>
  </rcc>
  <rcc rId="910" sId="1" numFmtId="4">
    <oc r="I15">
      <v>0</v>
    </oc>
    <nc r="I15"/>
  </rcc>
  <rcc rId="911" sId="1" numFmtId="4">
    <oc r="I16">
      <v>3529.2</v>
    </oc>
    <nc r="I16"/>
  </rcc>
  <rcc rId="912" sId="1" numFmtId="4">
    <oc r="I17">
      <v>0</v>
    </oc>
    <nc r="I17"/>
  </rcc>
  <rcc rId="913" sId="1" numFmtId="4">
    <oc r="I18">
      <v>1902.2</v>
    </oc>
    <nc r="I18"/>
  </rcc>
  <rcc rId="914" sId="1" numFmtId="4">
    <oc r="I19">
      <v>0</v>
    </oc>
    <nc r="I19"/>
  </rcc>
  <rcc rId="915" sId="1" numFmtId="4">
    <oc r="I20">
      <v>57.2</v>
    </oc>
    <nc r="I20"/>
  </rcc>
  <rcc rId="916" sId="1" numFmtId="4">
    <oc r="I21">
      <v>14.6</v>
    </oc>
    <nc r="I21"/>
  </rcc>
  <rcc rId="917" sId="1" numFmtId="4">
    <oc r="I22">
      <v>0</v>
    </oc>
    <nc r="I22"/>
  </rcc>
  <rcc rId="918" sId="1" numFmtId="4">
    <oc r="I23">
      <v>72.5</v>
    </oc>
    <nc r="I23"/>
  </rcc>
  <rcc rId="919" sId="1" numFmtId="4">
    <oc r="I24">
      <v>0</v>
    </oc>
    <nc r="I24"/>
  </rcc>
  <rcc rId="920" sId="1" numFmtId="4">
    <oc r="I25">
      <v>800</v>
    </oc>
    <nc r="I25"/>
  </rcc>
  <rcc rId="921" sId="1" numFmtId="4">
    <oc r="I26">
      <v>0</v>
    </oc>
    <nc r="I26"/>
  </rcc>
  <rcc rId="922" sId="1" numFmtId="4">
    <oc r="I27">
      <v>539</v>
    </oc>
    <nc r="I27"/>
  </rcc>
  <rcc rId="923" sId="1" numFmtId="4">
    <oc r="I28">
      <v>0</v>
    </oc>
    <nc r="I28"/>
  </rcc>
  <rcc rId="924" sId="1" numFmtId="4">
    <oc r="I29">
      <v>2542.3000000000002</v>
    </oc>
    <nc r="I29"/>
  </rcc>
  <rcc rId="925" sId="1" numFmtId="4">
    <oc r="I30">
      <v>0</v>
    </oc>
    <nc r="I30"/>
  </rcc>
  <rcc rId="926" sId="1" numFmtId="4">
    <oc r="I31">
      <v>1777.2</v>
    </oc>
    <nc r="I31"/>
  </rcc>
  <rcc rId="927" sId="1" numFmtId="4">
    <oc r="I32">
      <v>1067.3</v>
    </oc>
    <nc r="I32"/>
  </rcc>
  <rcc rId="928" sId="1" numFmtId="4">
    <oc r="I33">
      <v>893.7</v>
    </oc>
    <nc r="I33"/>
  </rcc>
  <rcc rId="929" sId="1" numFmtId="4">
    <oc r="I34">
      <v>52.5</v>
    </oc>
    <nc r="I34"/>
  </rcc>
  <rcc rId="930" sId="1" numFmtId="4">
    <oc r="I35">
      <v>0</v>
    </oc>
    <nc r="I35"/>
  </rcc>
  <rcc rId="931" sId="1" numFmtId="4">
    <oc r="I36">
      <v>38088.199999999997</v>
    </oc>
    <nc r="I36"/>
  </rcc>
  <rcc rId="932" sId="1" numFmtId="4">
    <oc r="I37">
      <v>0</v>
    </oc>
    <nc r="I37"/>
  </rcc>
  <rcc rId="933" sId="1" numFmtId="4">
    <oc r="I38">
      <v>16951.8</v>
    </oc>
    <nc r="I38"/>
  </rcc>
  <rcc rId="934" sId="1" numFmtId="4">
    <oc r="I39">
      <v>80.3</v>
    </oc>
    <nc r="I39"/>
  </rcc>
  <rcc rId="935" sId="1" numFmtId="4">
    <oc r="I40">
      <v>296.89999999999998</v>
    </oc>
    <nc r="I40"/>
  </rcc>
  <rcc rId="936" sId="1" numFmtId="4">
    <oc r="I41">
      <v>0</v>
    </oc>
    <nc r="I41"/>
  </rcc>
  <rcc rId="937" sId="1" numFmtId="4">
    <oc r="I42">
      <v>17.3</v>
    </oc>
    <nc r="I42"/>
  </rcc>
  <rcc rId="938" sId="1" numFmtId="4">
    <oc r="I43">
      <v>0</v>
    </oc>
    <nc r="I43"/>
  </rcc>
  <rcc rId="939" sId="1" numFmtId="4">
    <oc r="I44">
      <v>0</v>
    </oc>
    <nc r="I44"/>
  </rcc>
  <rcc rId="940" sId="1" numFmtId="4">
    <oc r="I45">
      <v>0</v>
    </oc>
    <nc r="I45"/>
  </rcc>
  <rcc rId="941" sId="1">
    <oc r="J8" t="inlineStr">
      <is>
        <t xml:space="preserve">факт 5 месяцев 2024 год </t>
      </is>
    </oc>
    <nc r="J8" t="inlineStr">
      <is>
        <t xml:space="preserve">факт 5 месяцев 2025 год </t>
      </is>
    </nc>
  </rcc>
  <rcc rId="942" sId="1" numFmtId="4">
    <oc r="J10">
      <v>0</v>
    </oc>
    <nc r="J10"/>
  </rcc>
  <rcc rId="943" sId="1" numFmtId="4">
    <oc r="J11">
      <v>13.7</v>
    </oc>
    <nc r="J11"/>
  </rcc>
  <rcc rId="944" sId="1" numFmtId="4">
    <oc r="J12">
      <v>52.5</v>
    </oc>
    <nc r="J12"/>
  </rcc>
  <rcc rId="945" sId="1" numFmtId="4">
    <oc r="J13">
      <v>210.8</v>
    </oc>
    <nc r="J13"/>
  </rcc>
  <rcc rId="946" sId="1" numFmtId="4">
    <oc r="J14">
      <v>1242.4000000000001</v>
    </oc>
    <nc r="J14"/>
  </rcc>
  <rcc rId="947" sId="1" numFmtId="4">
    <oc r="J15">
      <v>0</v>
    </oc>
    <nc r="J15"/>
  </rcc>
  <rcc rId="948" sId="1" numFmtId="4">
    <oc r="J16">
      <v>5151.3</v>
    </oc>
    <nc r="J16"/>
  </rcc>
  <rcc rId="949" sId="1" numFmtId="4">
    <oc r="J17">
      <v>-6</v>
    </oc>
    <nc r="J17"/>
  </rcc>
  <rcc rId="950" sId="1" numFmtId="4">
    <oc r="J18">
      <v>566.70000000000005</v>
    </oc>
    <nc r="J18"/>
  </rcc>
  <rcc rId="951" sId="1" numFmtId="4">
    <oc r="J19">
      <v>0</v>
    </oc>
    <nc r="J19"/>
  </rcc>
  <rcc rId="952" sId="1" numFmtId="4">
    <oc r="J20">
      <v>103.5</v>
    </oc>
    <nc r="J20"/>
  </rcc>
  <rcc rId="953" sId="1" numFmtId="4">
    <oc r="J21">
      <v>30</v>
    </oc>
    <nc r="J21"/>
  </rcc>
  <rcc rId="954" sId="1" numFmtId="4">
    <oc r="J22">
      <v>0</v>
    </oc>
    <nc r="J22"/>
  </rcc>
  <rcc rId="955" sId="1" numFmtId="4">
    <oc r="J23">
      <v>189.6</v>
    </oc>
    <nc r="J23"/>
  </rcc>
  <rcc rId="956" sId="1" numFmtId="4">
    <oc r="J24">
      <v>0</v>
    </oc>
    <nc r="J24"/>
  </rcc>
  <rcc rId="957" sId="1" numFmtId="4">
    <oc r="J25">
      <v>544</v>
    </oc>
    <nc r="J25"/>
  </rcc>
  <rcc rId="958" sId="1" numFmtId="4">
    <oc r="J27">
      <v>432.3</v>
    </oc>
    <nc r="J27"/>
  </rcc>
  <rcc rId="959" sId="1" numFmtId="4">
    <oc r="J29">
      <v>1920</v>
    </oc>
    <nc r="J29"/>
  </rcc>
  <rcc rId="960" sId="1" numFmtId="4">
    <oc r="J30">
      <v>-116.5</v>
    </oc>
    <nc r="J30"/>
  </rcc>
  <rcc rId="961" sId="1" numFmtId="4">
    <oc r="J31">
      <v>197.1</v>
    </oc>
    <nc r="J31"/>
  </rcc>
  <rcc rId="962" sId="1" numFmtId="4">
    <oc r="J32">
      <v>899.1</v>
    </oc>
    <nc r="J32"/>
  </rcc>
  <rcc rId="963" sId="1" numFmtId="4">
    <oc r="J33">
      <v>215.8</v>
    </oc>
    <nc r="J33"/>
  </rcc>
  <rcc rId="964" sId="1" numFmtId="4">
    <oc r="J34">
      <v>0</v>
    </oc>
    <nc r="J34"/>
  </rcc>
  <rcc rId="965" sId="1" numFmtId="4">
    <oc r="J36">
      <v>2336.3000000000002</v>
    </oc>
    <nc r="J36"/>
  </rcc>
  <rcc rId="966" sId="1" numFmtId="4">
    <oc r="J37">
      <v>8.1</v>
    </oc>
    <nc r="J37"/>
  </rcc>
  <rcc rId="967" sId="1" numFmtId="4">
    <oc r="J38">
      <v>8953.9</v>
    </oc>
    <nc r="J38"/>
  </rcc>
  <rcc rId="968" sId="1" numFmtId="4">
    <oc r="J39">
      <v>8.3000000000000007</v>
    </oc>
    <nc r="J39"/>
  </rcc>
  <rcc rId="969" sId="1" numFmtId="4">
    <oc r="J40">
      <v>120</v>
    </oc>
    <nc r="J40"/>
  </rcc>
  <rcc rId="970" sId="1" numFmtId="4">
    <oc r="J41">
      <v>5.9</v>
    </oc>
    <nc r="J41"/>
  </rcc>
  <rcc rId="971" sId="1" numFmtId="4">
    <oc r="J42">
      <v>106.1</v>
    </oc>
    <nc r="J42"/>
  </rcc>
  <rcc rId="972" sId="1" numFmtId="4">
    <oc r="J43">
      <v>0</v>
    </oc>
    <nc r="J43"/>
  </rcc>
  <rcc rId="973" sId="1" numFmtId="4">
    <oc r="J44">
      <v>-42</v>
    </oc>
    <nc r="J44"/>
  </rcc>
  <rcc rId="974" sId="1" numFmtId="4">
    <oc r="J45">
      <v>0</v>
    </oc>
    <nc r="J45"/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5" sId="1">
    <oc r="K8" t="inlineStr">
      <is>
        <t xml:space="preserve">ожид. поступ. 2024 год </t>
      </is>
    </oc>
    <nc r="K8" t="inlineStr">
      <is>
        <t xml:space="preserve">ожид. поступ. 2025 год </t>
      </is>
    </nc>
  </rcc>
  <rcc rId="976" sId="1">
    <oc r="I7">
      <v>2024</v>
    </oc>
    <nc r="I7">
      <v>2025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" sId="1">
    <oc r="H12">
      <f>ROUND((F12/G12),1)</f>
    </oc>
    <nc r="H12">
      <f>ROUND((F12/G12),1)</f>
    </nc>
  </rcc>
  <rcc rId="978" sId="1" numFmtId="4">
    <nc r="I10">
      <v>0</v>
    </nc>
  </rcc>
  <rcc rId="979" sId="1" numFmtId="4">
    <nc r="I11">
      <v>85.4</v>
    </nc>
  </rcc>
  <rcc rId="980" sId="1" numFmtId="4">
    <nc r="I12">
      <v>0</v>
    </nc>
  </rcc>
  <rcc rId="981" sId="1" numFmtId="4">
    <nc r="I13">
      <v>705</v>
    </nc>
  </rcc>
  <rcc rId="982" sId="1" numFmtId="4">
    <nc r="I14">
      <v>3196.8</v>
    </nc>
  </rcc>
  <rcc rId="983" sId="1" numFmtId="4">
    <nc r="I15">
      <v>0</v>
    </nc>
  </rcc>
  <rcc rId="984" sId="1" numFmtId="4">
    <nc r="I16">
      <v>6696.3</v>
    </nc>
  </rcc>
  <rcc rId="985" sId="1" numFmtId="4">
    <nc r="I17">
      <v>0</v>
    </nc>
  </rcc>
  <rcc rId="986" sId="1" numFmtId="4">
    <nc r="I18">
      <v>1985.2</v>
    </nc>
  </rcc>
  <rcc rId="987" sId="1" numFmtId="4">
    <nc r="I19">
      <v>0</v>
    </nc>
  </rcc>
  <rcc rId="988" sId="1" numFmtId="4">
    <nc r="I20">
      <v>57.7</v>
    </nc>
  </rcc>
  <rcc rId="989" sId="1" numFmtId="4">
    <nc r="I21">
      <v>24.1</v>
    </nc>
  </rcc>
  <rcc rId="990" sId="1" numFmtId="4">
    <nc r="I22">
      <v>0</v>
    </nc>
  </rcc>
  <rcc rId="991" sId="1" numFmtId="4">
    <nc r="I23">
      <v>114.4</v>
    </nc>
  </rcc>
  <rcc rId="992" sId="1" numFmtId="4">
    <nc r="I24">
      <v>0</v>
    </nc>
  </rcc>
  <rcc rId="993" sId="1" numFmtId="4">
    <nc r="I25">
      <v>548.29999999999995</v>
    </nc>
  </rcc>
  <rcc rId="994" sId="1" numFmtId="4">
    <nc r="I26">
      <v>0</v>
    </nc>
  </rcc>
  <rcc rId="995" sId="1" numFmtId="4">
    <nc r="I27">
      <v>497.4</v>
    </nc>
  </rcc>
  <rcc rId="996" sId="1" numFmtId="4">
    <nc r="I28">
      <v>0</v>
    </nc>
  </rcc>
  <rcc rId="997" sId="1" numFmtId="4">
    <nc r="I29">
      <v>2903.7</v>
    </nc>
  </rcc>
  <rcc rId="998" sId="1" numFmtId="4">
    <nc r="I30">
      <v>0</v>
    </nc>
  </rcc>
  <rcc rId="999" sId="1" numFmtId="4">
    <nc r="I31">
      <v>1344</v>
    </nc>
  </rcc>
  <rcc rId="1000" sId="1" numFmtId="4">
    <nc r="I32">
      <v>1234.7</v>
    </nc>
  </rcc>
  <rcc rId="1001" sId="1" numFmtId="4">
    <nc r="I33">
      <v>718.4</v>
    </nc>
  </rcc>
  <rcc rId="1002" sId="1" numFmtId="4">
    <nc r="I34">
      <v>23.7</v>
    </nc>
  </rcc>
  <rcc rId="1003" sId="1" numFmtId="4">
    <nc r="I35">
      <v>0</v>
    </nc>
  </rcc>
  <rcc rId="1004" sId="1" numFmtId="4">
    <nc r="I36">
      <v>48029.2</v>
    </nc>
  </rcc>
  <rcc rId="1005" sId="1" numFmtId="4">
    <nc r="I37">
      <v>0</v>
    </nc>
  </rcc>
  <rcc rId="1006" sId="1" numFmtId="4">
    <nc r="I38">
      <v>17891.2</v>
    </nc>
  </rcc>
  <rcc rId="1007" sId="1" numFmtId="4">
    <nc r="I39">
      <v>56.2</v>
    </nc>
  </rcc>
  <rcc rId="1008" sId="1" numFmtId="4">
    <nc r="I40">
      <v>211.5</v>
    </nc>
  </rcc>
  <rcc rId="1009" sId="1" numFmtId="4">
    <nc r="I41">
      <v>0</v>
    </nc>
  </rcc>
  <rcc rId="1010" sId="1" numFmtId="4">
    <nc r="I42">
      <v>0</v>
    </nc>
  </rcc>
  <rcc rId="1011" sId="1">
    <oc r="K41">
      <v>18.2</v>
    </oc>
    <nc r="K41">
      <f>J41</f>
    </nc>
  </rcc>
  <rcc rId="1012" sId="1">
    <oc r="K42">
      <f>(D42+E42+G42+J42)/(41/12)-93.2</f>
    </oc>
    <nc r="K42">
      <f>J42</f>
    </nc>
  </rcc>
  <rcc rId="1013" sId="1">
    <oc r="K43">
      <v>6.3</v>
    </oc>
    <nc r="K43">
      <f>J43</f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гос.пошлина'!$A$1:$L$48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7" sId="1" numFmtId="4">
    <nc r="G10">
      <v>0</v>
    </nc>
  </rcc>
  <rcc rId="1018" sId="1" numFmtId="4">
    <nc r="G11">
      <v>57.1</v>
    </nc>
  </rcc>
  <rcc rId="1019" sId="1" numFmtId="4">
    <nc r="G12">
      <v>52.5</v>
    </nc>
  </rcc>
  <rcc rId="1020" sId="1" numFmtId="4">
    <nc r="G13">
      <v>580.6</v>
    </nc>
  </rcc>
  <rcc rId="1021" sId="1" numFmtId="4">
    <nc r="G14">
      <v>3708.3</v>
    </nc>
  </rcc>
  <rcc rId="1022" sId="1" numFmtId="4">
    <nc r="G15">
      <v>0</v>
    </nc>
  </rcc>
  <rcc rId="1023" sId="1" numFmtId="4">
    <nc r="G16">
      <v>14988.6</v>
    </nc>
  </rcc>
  <rcc rId="1024" sId="1" numFmtId="4">
    <nc r="G17">
      <v>-6</v>
    </nc>
  </rcc>
  <rcc rId="1025" sId="1" numFmtId="4">
    <nc r="G18">
      <v>1015.4</v>
    </nc>
  </rcc>
  <rcc rId="1026" sId="1" numFmtId="4">
    <nc r="G19">
      <v>0</v>
    </nc>
  </rcc>
  <rcc rId="1027" sId="1" numFmtId="4">
    <nc r="G20">
      <v>58.2</v>
    </nc>
  </rcc>
  <rcc rId="1028" sId="1" numFmtId="4">
    <nc r="G21">
      <v>-44</v>
    </nc>
  </rcc>
  <rcc rId="1029" sId="1" numFmtId="4">
    <nc r="G22">
      <v>0</v>
    </nc>
  </rcc>
  <rcc rId="1030" sId="1" numFmtId="4">
    <nc r="G23">
      <v>-28.2</v>
    </nc>
  </rcc>
  <rcc rId="1031" sId="1" numFmtId="4">
    <nc r="G24">
      <v>0</v>
    </nc>
  </rcc>
  <rcc rId="1032" sId="1" numFmtId="4">
    <nc r="G25">
      <v>1534</v>
    </nc>
  </rcc>
  <rcc rId="1033" sId="1" numFmtId="4">
    <nc r="G26">
      <v>0</v>
    </nc>
  </rcc>
  <rcc rId="1034" sId="1" numFmtId="4">
    <nc r="G27">
      <v>598.70000000000005</v>
    </nc>
  </rcc>
  <rcc rId="1035" sId="1" numFmtId="4">
    <nc r="G28">
      <v>-259.39999999999998</v>
    </nc>
  </rcc>
  <rcc rId="1036" sId="1" numFmtId="4">
    <nc r="G29">
      <v>14691</v>
    </nc>
  </rcc>
  <rcc rId="1037" sId="1" numFmtId="4">
    <nc r="G30">
      <v>-5570.5</v>
    </nc>
  </rcc>
  <rcc rId="1038" sId="1" numFmtId="4">
    <nc r="G31">
      <v>140.6</v>
    </nc>
  </rcc>
  <rcc rId="1039" sId="1" numFmtId="4">
    <nc r="G32">
      <v>2717.4</v>
    </nc>
  </rcc>
  <rcc rId="1040" sId="1" numFmtId="4">
    <nc r="G33">
      <v>-157.1</v>
    </nc>
  </rcc>
  <rcc rId="1041" sId="1" numFmtId="4">
    <nc r="G34">
      <v>-43</v>
    </nc>
  </rcc>
  <rcc rId="1042" sId="1" numFmtId="4">
    <nc r="G35">
      <v>-1.5</v>
    </nc>
  </rcc>
  <rcc rId="1043" sId="1" numFmtId="4">
    <nc r="G36">
      <v>28915.3</v>
    </nc>
  </rcc>
  <rcc rId="1044" sId="1" numFmtId="4">
    <nc r="G37">
      <v>-1946.2</v>
    </nc>
  </rcc>
  <rcc rId="1045" sId="1" numFmtId="4">
    <nc r="G38">
      <v>23486.400000000001</v>
    </nc>
  </rcc>
  <rcc rId="1046" sId="1" numFmtId="4">
    <nc r="G39">
      <v>-185.5</v>
    </nc>
  </rcc>
  <rcc rId="1047" sId="1" numFmtId="4">
    <nc r="G40">
      <v>-33.200000000000003</v>
    </nc>
  </rcc>
  <rcc rId="1048" sId="1" numFmtId="4">
    <nc r="G41">
      <v>242.5</v>
    </nc>
  </rcc>
  <rcc rId="1049" sId="1" numFmtId="4">
    <nc r="G42">
      <v>155.69999999999999</v>
    </nc>
  </rcc>
  <rcc rId="1050" sId="1" numFmtId="4">
    <nc r="G43">
      <v>6.3</v>
    </nc>
  </rcc>
  <rcc rId="1051" sId="1" numFmtId="4">
    <nc r="G44">
      <v>97.3</v>
    </nc>
  </rcc>
  <rcc rId="1052" sId="1" numFmtId="4">
    <nc r="G45">
      <v>0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" sId="1" numFmtId="4">
    <oc r="G21">
      <v>-44</v>
    </oc>
    <nc r="G21">
      <v>-43.9</v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4" sId="1">
    <oc r="K11">
      <f>(D11+E11+G11+J11)/(41/12)-361</f>
    </oc>
    <nc r="K11">
      <f>(D11+E11+G11+J11)/(41/12)</f>
    </nc>
  </rcc>
  <rcc rId="1055" sId="1" numFmtId="4">
    <oc r="K12">
      <v>52.5</v>
    </oc>
    <nc r="K12">
      <f>(D12+E12+G12+J12)/(41/12)</f>
    </nc>
  </rcc>
  <rcc rId="1056" sId="1">
    <oc r="K20">
      <f>(D20+E20+G20+J20)/(41/12)+45.8</f>
    </oc>
    <nc r="K20">
      <f>(D20+E20+G20+J20)/(41/12)</f>
    </nc>
  </rcc>
  <rcc rId="1057" sId="1">
    <oc r="K23">
      <f>(D23+E23+G23+J23)/(41/12)+75.2</f>
    </oc>
    <nc r="K23">
      <f>(D23+E23+G23+J23)/(41/12)</f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гос.пошлина'!$A$1:$L$48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" sId="1" numFmtId="4">
    <nc r="J10">
      <v>0</v>
    </nc>
  </rcc>
  <rcc rId="1062" sId="1" numFmtId="4">
    <nc r="J11">
      <v>204.5</v>
    </nc>
  </rcc>
  <rcc rId="1063" sId="1" numFmtId="4">
    <nc r="J12">
      <v>0</v>
    </nc>
  </rcc>
  <rcc rId="1064" sId="1" numFmtId="4">
    <nc r="J13">
      <v>241.4</v>
    </nc>
  </rcc>
  <rcc rId="1065" sId="1" numFmtId="4">
    <nc r="J14">
      <v>1531.4</v>
    </nc>
  </rcc>
  <rcc rId="1066" sId="1" numFmtId="4">
    <nc r="J16">
      <v>10035.799999999999</v>
    </nc>
  </rcc>
  <rcc rId="1067" sId="1" numFmtId="4">
    <nc r="J18">
      <v>358.5</v>
    </nc>
  </rcc>
  <rcc rId="1068" sId="1" numFmtId="4">
    <nc r="J20">
      <v>2.5</v>
    </nc>
  </rcc>
  <rcc rId="1069" sId="1" numFmtId="4">
    <nc r="J21">
      <v>25</v>
    </nc>
  </rcc>
  <rcc rId="1070" sId="1">
    <oc r="K21">
      <f>(D21+E21+G21+J21)/(41/12)</f>
    </oc>
    <nc r="K21">
      <f>(D21+E21+G21+J21)/(41/12)+25</f>
    </nc>
  </rcc>
  <rcc rId="1071" sId="1" numFmtId="4">
    <nc r="J23">
      <v>7.5</v>
    </nc>
  </rcc>
  <rcc rId="1072" sId="1" numFmtId="4">
    <nc r="J25">
      <v>2.5</v>
    </nc>
  </rcc>
  <rcc rId="1073" sId="1" numFmtId="4">
    <nc r="J27">
      <v>277.8</v>
    </nc>
  </rcc>
  <rcc rId="1074" sId="1" numFmtId="4">
    <nc r="J29">
      <v>999.9</v>
    </nc>
  </rcc>
  <rcc rId="1075" sId="1" numFmtId="4">
    <nc r="J30">
      <v>60</v>
    </nc>
  </rcc>
  <rcc rId="1076" sId="1" numFmtId="4">
    <nc r="J31">
      <v>266.2</v>
    </nc>
  </rcc>
  <rcc rId="1077" sId="1" numFmtId="4">
    <nc r="J32">
      <v>946.5</v>
    </nc>
  </rcc>
  <rcc rId="1078" sId="1" numFmtId="4">
    <nc r="J33">
      <v>180.8</v>
    </nc>
  </rcc>
  <rcc rId="1079" sId="1" numFmtId="4">
    <nc r="J34">
      <v>0</v>
    </nc>
  </rcc>
  <rcc rId="1080" sId="1" numFmtId="4">
    <nc r="J35">
      <v>10</v>
    </nc>
  </rcc>
  <rcc rId="1081" sId="1" numFmtId="4">
    <nc r="J36">
      <v>16261.2</v>
    </nc>
  </rcc>
  <rcc rId="1082" sId="1" numFmtId="4">
    <nc r="J37">
      <v>2</v>
    </nc>
  </rcc>
  <rcc rId="1083" sId="1" numFmtId="4">
    <nc r="J38">
      <v>12354.1</v>
    </nc>
  </rcc>
  <rcc rId="1084" sId="1" numFmtId="4">
    <nc r="J39">
      <v>-10</v>
    </nc>
  </rcc>
  <rcc rId="1085" sId="1" numFmtId="4">
    <nc r="J40">
      <v>7</v>
    </nc>
  </rcc>
  <rcc rId="1086" sId="1" numFmtId="4">
    <nc r="J41">
      <v>272.5</v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7" sId="1" numFmtId="4">
    <nc r="J42">
      <v>520</v>
    </nc>
  </rcc>
  <rcc rId="1088" sId="1" numFmtId="4">
    <nc r="J43">
      <v>4.9000000000000004</v>
    </nc>
  </rcc>
  <rcc rId="1089" sId="1" numFmtId="4">
    <nc r="J44">
      <v>-38.700000000000003</v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0" sId="1" numFmtId="4">
    <oc r="K12">
      <f>(D12+E12+G12+J12)/(41/12)</f>
    </oc>
    <nc r="K12">
      <v>0</v>
    </nc>
  </rcc>
  <rcc rId="1091" sId="1">
    <oc r="K25">
      <f>(D25+E25+G25+J25)/(41/12)</f>
    </oc>
    <nc r="K25">
      <f>(D25+E25+G25+J25)/(41/12)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="1" sqref="O23" start="0" length="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FF0000"/>
        <name val="Times New Roman"/>
        <scheme val="none"/>
      </font>
      <numFmt numFmtId="164" formatCode="#,##0.0"/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</rfmt>
  <rcc rId="25" sId="1">
    <oc r="O23" t="inlineStr">
      <is>
        <t>прогнозирование проведено исходя из исполнения за 2022 год и факта исполнения за 5 месяца 2023 года</t>
      </is>
    </oc>
    <nc r="O23" t="inlineStr">
      <is>
        <t>Ожидаемая оценка рассчитана с исходя из исполнения за 3 предыдущих года и 5 месяцев текущего года, с учетом динамики проступления доходов в текущем году</t>
      </is>
    </nc>
  </rcc>
  <rfmt sheetId="1" sqref="O23" start="0" length="2147483647">
    <dxf>
      <font>
        <color auto="1"/>
      </font>
    </dxf>
  </rfmt>
  <rcv guid="{08696D8B-4F11-4D0B-9481-6800584F3FCE}" action="delete"/>
  <rdn rId="0" localSheetId="1" customView="1" name="Z_08696D8B_4F11_4D0B_9481_6800584F3FCE_.wvu.PrintArea" hidden="1" oldHidden="1">
    <formula>'неналоговые и гос.пошлина'!$A$1:$O$46</formula>
    <oldFormula>'неналоговые и гос.пошлина'!$A$1:$O$46</oldFormula>
  </rdn>
  <rdn rId="0" localSheetId="1" customView="1" name="Z_08696D8B_4F11_4D0B_9481_6800584F3FCE_.wvu.PrintTitles" hidden="1" oldHidden="1">
    <formula>'неналоговые и гос.пошлина'!$7:$9</formula>
    <oldFormula>'неналоговые и гос.пошлина'!$7:$9</oldFormula>
  </rdn>
  <rdn rId="0" localSheetId="1" customView="1" name="Z_08696D8B_4F11_4D0B_9481_6800584F3FCE_.wvu.Rows" hidden="1" oldHidden="1">
    <formula>'неналоговые и гос.пошлина'!$57:$57</formula>
    <oldFormula>'неналоговые и гос.пошлина'!$57:$57</oldFormula>
  </rdn>
  <rdn rId="0" localSheetId="1" customView="1" name="Z_08696D8B_4F11_4D0B_9481_6800584F3FCE_.wvu.Cols" hidden="1" oldHidden="1">
    <formula>'неналоговые и гос.пошлина'!$L:$N</formula>
    <oldFormula>'неналоговые и гос.пошлина'!$L:$N</oldFormula>
  </rdn>
  <rcv guid="{08696D8B-4F11-4D0B-9481-6800584F3FCE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2" sId="1">
    <oc r="L12" t="inlineStr">
      <is>
        <t xml:space="preserve"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недостачи, исходя из фактического поступления по состоянию на 01.06.2024 </t>
      </is>
    </oc>
    <nc r="L12" t="inlineStr">
      <is>
        <t xml:space="preserve">Прогнозирование доходов осуществляется на основании поступления от возмещения недостач, хищения основных средств, выявленных в результате инвентаризации согласно актам ревизии и материалам служебных проверок возмещение взысканной в судебном порядке недостачи, исходя из фактического поступления по состоянию на 01.06.2025 </t>
      </is>
    </nc>
  </rcc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гос.пошлина'!$A$1:$L$48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6" sId="1">
    <oc r="K31">
      <f>(D31+E31+G31+J31)/(41/12)</f>
    </oc>
    <nc r="K31">
      <f>(D31+E31+G31+J31+60)/(41/12)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7" sId="1">
    <oc r="K36">
      <f>(D36+E36+G36+J36)/(41/12)</f>
    </oc>
    <nc r="K36">
      <f>(D36+E36+G36+J36+10)/(41/12)</f>
    </nc>
  </rcc>
  <rcc rId="1098" sId="1">
    <oc r="K38">
      <f>(D38+E38+G38+J38)/(41/12)</f>
    </oc>
    <nc r="K38">
      <f>(D38+E38+G38+J38+2)/(41/12)</f>
    </nc>
  </rcc>
  <rcc rId="1099" sId="1" odxf="1" dxf="1">
    <oc r="L39" t="inlineStr">
      <is>
        <t>Ожидаемая оценка рассчитана с исходя из исполнения за 3 предыдущих года и 5 месяцев текущего года, с учетом динамики поступления доходов в текущем году</t>
      </is>
    </oc>
    <nc r="L39" t="inlineStr">
      <is>
        <t>Ожидаемая оценка рассчитана с исходя из исполнения за 3 предыдущих года и 5 месяцев текущего года, с учетом отсутствия начислений в 2024-2025 годах и переуточнения поступивших доходов в вышеуказанных годах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100" sId="1" numFmtId="4">
    <oc r="K39">
      <f>(D39+E39+G39+J39)/(41/12)</f>
    </oc>
    <nc r="K39">
      <v>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1" sId="1" odxf="1" dxf="1">
    <oc r="L41" t="inlineStr">
      <is>
        <t>Ожидаемая оценка на 2024 год рассчитана, исходя из фактически выставленных претензий</t>
      </is>
    </oc>
    <nc r="L41" t="inlineStr">
      <is>
        <t>Ожидаемая оценка на 2025 год рассчитана, исходя из фактически выставленных претензий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  <rcc rId="1102" sId="1" odxf="1" dxf="1">
    <oc r="L42" t="inlineStr">
      <is>
        <t>Ожидаемая оценка на 2024 год рассчитана, исходя из фактически выставленных претензий</t>
      </is>
    </oc>
    <nc r="L42" t="inlineStr">
      <is>
        <t>Ожидаемая оценка на 2025 год рассчитана, исходя из фактически выставленных претензий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3" sId="1" odxf="1" dxf="1">
    <oc r="L43" t="inlineStr">
      <is>
        <t>Ожидаемая оценка на 2024 год рассчитана, исходя из фактически выставленных претензий</t>
      </is>
    </oc>
    <nc r="L43" t="inlineStr">
      <is>
        <t>Ожидаемая оценка на 2025 год рассчитана, исходя из фактически выставленных претензий</t>
      </is>
    </nc>
    <odxf>
      <font>
        <sz val="11"/>
        <name val="Times New Roman"/>
        <scheme val="none"/>
      </font>
    </odxf>
    <ndxf>
      <font>
        <sz val="11"/>
        <name val="Times New Roman"/>
        <scheme val="none"/>
      </font>
    </ndxf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K46">
    <dxf>
      <numFmt numFmtId="4" formatCode="#,##0.00"/>
    </dxf>
  </rfmt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4" sId="1">
    <oc r="L31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</t>
      </is>
    </oc>
    <nc r="L31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 ОБОСНОВАТЬ уменьшение от плана</t>
      </is>
    </nc>
  </rcc>
  <rfmt sheetId="1" sqref="L31" start="0" length="2147483647">
    <dxf>
      <font>
        <color rgb="FFFF0000"/>
      </font>
    </dxf>
  </rfmt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L36" start="0" length="2147483647">
    <dxf>
      <font>
        <color rgb="FFFF0000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5" sId="1">
    <oc r="L30" t="inlineStr">
      <is>
        <t>Платежи поступали на неверный КБК, проводилось уточнение на КБК 16211601153010000140</t>
      </is>
    </oc>
    <nc r="L30" t="inlineStr">
      <is>
        <t>Платежи поступали на неверный КБК, проводится  уточнение на КБК 16211601153010000140</t>
      </is>
    </nc>
  </rcc>
  <rcc rId="1106" sId="1">
    <oc r="L31" t="inlineStr">
      <is>
        <t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 ОБОСНОВАТЬ уменьшение от плана</t>
      </is>
    </oc>
    <nc r="L31" t="inlineStr">
      <is>
        <t xml:space="preserve">Ожидаемая оценка рассчитана, исходя из исполнения за 3 предыдущих года и 5 месяцев текущего года, с учетом динамики поступления доходов в текущем году, а также с учетом уточнения поступления с КБК 16211601152010000140. Уменьшение от плана связано с тем, что количество постановлений по главе 15 КоАП ежегодно уменьшается. </t>
      </is>
    </nc>
  </rcc>
  <rfmt sheetId="1" sqref="L31" start="0" length="2147483647">
    <dxf>
      <font>
        <color auto="1"/>
      </font>
    </dxf>
  </rfmt>
  <rcv guid="{FDDC14AB-E228-4644-93B1-2B631DF22506}" action="delete"/>
  <rdn rId="0" localSheetId="1" customView="1" name="Z_FDDC14AB_E228_4644_93B1_2B631DF22506_.wvu.PrintArea" hidden="1" oldHidden="1">
    <formula>'неналоговые и гос.пошлина'!$A$1:$L$48</formula>
    <oldFormula>'неналоговые и гос.пошлина'!$A$1:$L$48</oldFormula>
  </rdn>
  <rdn rId="0" localSheetId="1" customView="1" name="Z_FDDC14AB_E228_4644_93B1_2B631DF22506_.wvu.PrintTitles" hidden="1" oldHidden="1">
    <formula>'неналоговые и гос.пошлина'!$7:$9</formula>
    <oldFormula>'неналоговые и гос.пошлина'!$7:$9</oldFormula>
  </rdn>
  <rdn rId="0" localSheetId="1" customView="1" name="Z_FDDC14AB_E228_4644_93B1_2B631DF22506_.wvu.Rows" hidden="1" oldHidden="1">
    <formula>'неналоговые и гос.пошлина'!$57:$57</formula>
    <oldFormula>'неналоговые и гос.пошлина'!$57:$57</oldFormula>
  </rdn>
  <rcv guid="{FDDC14AB-E228-4644-93B1-2B631DF22506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L35" t="inlineStr">
      <is>
        <t>Платежи поступали на неверный КБК, проводилось уточнение на КБК 16211601193010000140</t>
      </is>
    </oc>
    <nc r="L35" t="inlineStr">
      <is>
        <t>Платежи поступали на неверный КБК, проводится уточнение на КБК 16211601193010000140</t>
      </is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F411670A-387D-4639-A434-794560AF3058}" name="Пользователь Windows" id="-772075193" dateTime="2023-06-23T14:18:26"/>
  <userInfo guid="{C25FD2FA-F4FC-4D1C-A0CA-E41D84E7B059}" name="Коновалова Елена Сергеевна" id="-2040745712" dateTime="2025-07-17T10:21:12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5"/>
  <sheetViews>
    <sheetView tabSelected="1" view="pageBreakPreview" zoomScaleNormal="100" zoomScaleSheetLayoutView="100" workbookViewId="0">
      <pane xSplit="3" ySplit="9" topLeftCell="D42" activePane="bottomRight" state="frozen"/>
      <selection pane="topRight" activeCell="D1" sqref="D1"/>
      <selection pane="bottomLeft" activeCell="A10" sqref="A10"/>
      <selection pane="bottomRight" activeCell="L43" sqref="L43"/>
    </sheetView>
  </sheetViews>
  <sheetFormatPr defaultRowHeight="15" x14ac:dyDescent="0.25"/>
  <cols>
    <col min="1" max="1" width="3.85546875" style="7" customWidth="1"/>
    <col min="2" max="2" width="31.7109375" style="7" customWidth="1"/>
    <col min="3" max="3" width="22" style="7" customWidth="1"/>
    <col min="4" max="5" width="10.7109375" style="8" customWidth="1"/>
    <col min="6" max="6" width="10.7109375" style="6" customWidth="1"/>
    <col min="7" max="7" width="10.7109375" style="8" customWidth="1"/>
    <col min="8" max="8" width="10.7109375" style="7" customWidth="1"/>
    <col min="9" max="11" width="10.7109375" style="8" customWidth="1"/>
    <col min="12" max="12" width="36.140625" style="75" customWidth="1"/>
    <col min="13" max="13" width="9.140625" style="68"/>
    <col min="14" max="14" width="9.140625" style="7"/>
    <col min="15" max="16384" width="9.140625" style="1"/>
  </cols>
  <sheetData>
    <row r="1" spans="1:18" s="3" customFormat="1" x14ac:dyDescent="0.25">
      <c r="A1" s="7"/>
      <c r="B1" s="7"/>
      <c r="C1" s="7"/>
      <c r="D1" s="8"/>
      <c r="E1" s="8"/>
      <c r="F1" s="6"/>
      <c r="G1" s="8"/>
      <c r="H1" s="7"/>
      <c r="I1" s="8"/>
      <c r="J1" s="8"/>
      <c r="K1" s="8"/>
      <c r="L1" s="74" t="s">
        <v>75</v>
      </c>
      <c r="M1" s="67"/>
      <c r="N1" s="9"/>
      <c r="O1" s="4"/>
      <c r="P1" s="4"/>
      <c r="Q1" s="4"/>
      <c r="R1" s="4"/>
    </row>
    <row r="2" spans="1:18" ht="39.75" customHeight="1" x14ac:dyDescent="0.25">
      <c r="A2" s="78" t="s">
        <v>89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8" ht="15" customHeight="1" x14ac:dyDescent="0.25"/>
    <row r="4" spans="1:18" s="3" customFormat="1" ht="15" customHeight="1" x14ac:dyDescent="0.25">
      <c r="A4" s="79" t="s">
        <v>37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68"/>
      <c r="N4" s="7"/>
    </row>
    <row r="5" spans="1:18" s="3" customFormat="1" ht="15" customHeight="1" x14ac:dyDescent="0.25">
      <c r="A5" s="80" t="s">
        <v>3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68"/>
      <c r="N5" s="7"/>
    </row>
    <row r="6" spans="1:18" s="3" customFormat="1" ht="15" customHeight="1" x14ac:dyDescent="0.25">
      <c r="A6" s="7"/>
      <c r="B6" s="10"/>
      <c r="C6" s="11"/>
      <c r="D6" s="12"/>
      <c r="E6" s="12"/>
      <c r="F6" s="22"/>
      <c r="G6" s="12"/>
      <c r="H6" s="11"/>
      <c r="I6" s="12"/>
      <c r="J6" s="12"/>
      <c r="K6" s="12"/>
      <c r="L6" s="76" t="s">
        <v>1</v>
      </c>
      <c r="M6" s="68"/>
      <c r="N6" s="7"/>
    </row>
    <row r="7" spans="1:18" s="3" customFormat="1" ht="15" customHeight="1" x14ac:dyDescent="0.25">
      <c r="A7" s="82" t="s">
        <v>0</v>
      </c>
      <c r="B7" s="82" t="s">
        <v>7</v>
      </c>
      <c r="C7" s="82" t="s">
        <v>6</v>
      </c>
      <c r="D7" s="89" t="s">
        <v>63</v>
      </c>
      <c r="E7" s="89" t="s">
        <v>80</v>
      </c>
      <c r="F7" s="85">
        <v>2024</v>
      </c>
      <c r="G7" s="85"/>
      <c r="H7" s="85"/>
      <c r="I7" s="85">
        <v>2025</v>
      </c>
      <c r="J7" s="85"/>
      <c r="K7" s="85"/>
      <c r="L7" s="86" t="s">
        <v>76</v>
      </c>
      <c r="M7" s="68"/>
      <c r="N7" s="7"/>
    </row>
    <row r="8" spans="1:18" ht="60" x14ac:dyDescent="0.25">
      <c r="A8" s="82"/>
      <c r="B8" s="82"/>
      <c r="C8" s="82"/>
      <c r="D8" s="90"/>
      <c r="E8" s="90"/>
      <c r="F8" s="32" t="s">
        <v>90</v>
      </c>
      <c r="G8" s="33" t="s">
        <v>91</v>
      </c>
      <c r="H8" s="32" t="s">
        <v>86</v>
      </c>
      <c r="I8" s="33" t="s">
        <v>92</v>
      </c>
      <c r="J8" s="33" t="s">
        <v>93</v>
      </c>
      <c r="K8" s="34" t="s">
        <v>94</v>
      </c>
      <c r="L8" s="87"/>
    </row>
    <row r="9" spans="1:18" ht="15" customHeight="1" x14ac:dyDescent="0.25">
      <c r="A9" s="82"/>
      <c r="B9" s="82"/>
      <c r="C9" s="82"/>
      <c r="D9" s="33">
        <v>1</v>
      </c>
      <c r="E9" s="33">
        <v>2</v>
      </c>
      <c r="F9" s="33">
        <v>3</v>
      </c>
      <c r="G9" s="33">
        <v>4</v>
      </c>
      <c r="H9" s="33">
        <v>5</v>
      </c>
      <c r="I9" s="33">
        <v>6</v>
      </c>
      <c r="J9" s="33">
        <v>7</v>
      </c>
      <c r="K9" s="60">
        <v>8</v>
      </c>
      <c r="L9" s="33">
        <v>9</v>
      </c>
    </row>
    <row r="10" spans="1:18" s="63" customFormat="1" ht="76.5" customHeight="1" x14ac:dyDescent="0.25">
      <c r="A10" s="61">
        <v>1</v>
      </c>
      <c r="B10" s="35" t="s">
        <v>68</v>
      </c>
      <c r="C10" s="36" t="s">
        <v>67</v>
      </c>
      <c r="D10" s="37">
        <v>50</v>
      </c>
      <c r="E10" s="46">
        <v>0</v>
      </c>
      <c r="F10" s="46">
        <v>0</v>
      </c>
      <c r="G10" s="46">
        <v>0</v>
      </c>
      <c r="H10" s="47" t="s">
        <v>40</v>
      </c>
      <c r="I10" s="46">
        <v>0</v>
      </c>
      <c r="J10" s="46">
        <v>0</v>
      </c>
      <c r="K10" s="62">
        <f>I10-J10</f>
        <v>0</v>
      </c>
      <c r="L10" s="33" t="s">
        <v>77</v>
      </c>
      <c r="M10" s="68"/>
      <c r="N10" s="7"/>
    </row>
    <row r="11" spans="1:18" s="63" customFormat="1" ht="180.75" customHeight="1" x14ac:dyDescent="0.25">
      <c r="A11" s="59">
        <v>2</v>
      </c>
      <c r="B11" s="38" t="s">
        <v>51</v>
      </c>
      <c r="C11" s="36" t="s">
        <v>73</v>
      </c>
      <c r="D11" s="37">
        <v>678.7</v>
      </c>
      <c r="E11" s="46">
        <v>357.5</v>
      </c>
      <c r="F11" s="46">
        <v>13.7</v>
      </c>
      <c r="G11" s="46">
        <v>57.1</v>
      </c>
      <c r="H11" s="47">
        <f t="shared" ref="H11:H44" si="0">F11/G11</f>
        <v>0.23992994746059543</v>
      </c>
      <c r="I11" s="46">
        <v>85.4</v>
      </c>
      <c r="J11" s="46">
        <v>204.5</v>
      </c>
      <c r="K11" s="62">
        <f>204.5+12.7+5+2500</f>
        <v>2722.2</v>
      </c>
      <c r="L11" s="46" t="s">
        <v>84</v>
      </c>
      <c r="M11" s="68"/>
      <c r="N11" s="7"/>
    </row>
    <row r="12" spans="1:18" s="63" customFormat="1" ht="181.5" customHeight="1" x14ac:dyDescent="0.25">
      <c r="A12" s="70">
        <v>3</v>
      </c>
      <c r="B12" s="38" t="s">
        <v>65</v>
      </c>
      <c r="C12" s="36" t="s">
        <v>64</v>
      </c>
      <c r="D12" s="37">
        <v>4603.7</v>
      </c>
      <c r="E12" s="46">
        <v>19.2</v>
      </c>
      <c r="F12" s="46">
        <v>52.5</v>
      </c>
      <c r="G12" s="46">
        <v>52.5</v>
      </c>
      <c r="H12" s="47">
        <f t="shared" si="0"/>
        <v>1</v>
      </c>
      <c r="I12" s="46">
        <v>0</v>
      </c>
      <c r="J12" s="46">
        <v>0</v>
      </c>
      <c r="K12" s="62">
        <v>0</v>
      </c>
      <c r="L12" s="46" t="s">
        <v>97</v>
      </c>
      <c r="M12" s="68"/>
      <c r="N12" s="7"/>
    </row>
    <row r="13" spans="1:18" s="63" customFormat="1" ht="135" x14ac:dyDescent="0.25">
      <c r="A13" s="59">
        <v>4</v>
      </c>
      <c r="B13" s="39" t="s">
        <v>23</v>
      </c>
      <c r="C13" s="36" t="s">
        <v>8</v>
      </c>
      <c r="D13" s="37">
        <v>740.6</v>
      </c>
      <c r="E13" s="46">
        <v>856.8</v>
      </c>
      <c r="F13" s="46">
        <v>210.8</v>
      </c>
      <c r="G13" s="46">
        <v>580.6</v>
      </c>
      <c r="H13" s="47">
        <f t="shared" si="0"/>
        <v>0.36307268343093352</v>
      </c>
      <c r="I13" s="46">
        <v>705</v>
      </c>
      <c r="J13" s="46">
        <v>241.4</v>
      </c>
      <c r="K13" s="62">
        <f>(D13+E13+G13+J13)/(41/12)</f>
        <v>708.11707317073171</v>
      </c>
      <c r="L13" s="46" t="s">
        <v>85</v>
      </c>
      <c r="M13" s="68"/>
      <c r="N13" s="7"/>
    </row>
    <row r="14" spans="1:18" s="63" customFormat="1" ht="225" x14ac:dyDescent="0.25">
      <c r="A14" s="70">
        <v>5</v>
      </c>
      <c r="B14" s="40" t="s">
        <v>24</v>
      </c>
      <c r="C14" s="36" t="s">
        <v>9</v>
      </c>
      <c r="D14" s="37">
        <v>3462.9</v>
      </c>
      <c r="E14" s="46">
        <v>3136.8</v>
      </c>
      <c r="F14" s="46">
        <v>1242.4000000000001</v>
      </c>
      <c r="G14" s="46">
        <v>3708.3</v>
      </c>
      <c r="H14" s="47">
        <f t="shared" si="0"/>
        <v>0.33503222500876412</v>
      </c>
      <c r="I14" s="46">
        <v>3196.8</v>
      </c>
      <c r="J14" s="46">
        <v>1531.4</v>
      </c>
      <c r="K14" s="62">
        <f t="shared" ref="K14:K32" si="1">(D14+E14+G14+J14)/(41/12)</f>
        <v>3465.1902439024389</v>
      </c>
      <c r="L14" s="46" t="s">
        <v>85</v>
      </c>
      <c r="M14" s="68"/>
      <c r="N14" s="7"/>
    </row>
    <row r="15" spans="1:18" s="6" customFormat="1" ht="210" x14ac:dyDescent="0.25">
      <c r="A15" s="59">
        <v>6</v>
      </c>
      <c r="B15" s="38" t="s">
        <v>52</v>
      </c>
      <c r="C15" s="36" t="s">
        <v>41</v>
      </c>
      <c r="D15" s="37">
        <v>-3</v>
      </c>
      <c r="E15" s="46">
        <v>0</v>
      </c>
      <c r="F15" s="46">
        <v>0</v>
      </c>
      <c r="G15" s="46">
        <v>0</v>
      </c>
      <c r="H15" s="47" t="s">
        <v>40</v>
      </c>
      <c r="I15" s="46">
        <v>0</v>
      </c>
      <c r="J15" s="46">
        <v>0</v>
      </c>
      <c r="K15" s="62">
        <v>0</v>
      </c>
      <c r="L15" s="46" t="s">
        <v>98</v>
      </c>
      <c r="M15" s="68"/>
      <c r="N15" s="7"/>
    </row>
    <row r="16" spans="1:18" s="63" customFormat="1" ht="180" x14ac:dyDescent="0.25">
      <c r="A16" s="70">
        <v>7</v>
      </c>
      <c r="B16" s="40" t="s">
        <v>25</v>
      </c>
      <c r="C16" s="36" t="s">
        <v>10</v>
      </c>
      <c r="D16" s="37">
        <v>4155.8</v>
      </c>
      <c r="E16" s="46">
        <v>12456.5</v>
      </c>
      <c r="F16" s="46">
        <v>5151.3</v>
      </c>
      <c r="G16" s="46">
        <v>14988.6</v>
      </c>
      <c r="H16" s="47">
        <f t="shared" si="0"/>
        <v>0.34368119771025979</v>
      </c>
      <c r="I16" s="46">
        <v>6696.3</v>
      </c>
      <c r="J16" s="46">
        <v>10035.799999999999</v>
      </c>
      <c r="K16" s="62">
        <f>(D16+E16+G16+J16)/(41/12)</f>
        <v>12186.351219512195</v>
      </c>
      <c r="L16" s="46" t="s">
        <v>85</v>
      </c>
      <c r="M16" s="68"/>
      <c r="N16" s="7"/>
    </row>
    <row r="17" spans="1:14" s="5" customFormat="1" ht="225" x14ac:dyDescent="0.25">
      <c r="A17" s="59">
        <v>8</v>
      </c>
      <c r="B17" s="38" t="s">
        <v>53</v>
      </c>
      <c r="C17" s="41" t="s">
        <v>42</v>
      </c>
      <c r="D17" s="37">
        <v>-2</v>
      </c>
      <c r="E17" s="46">
        <v>0</v>
      </c>
      <c r="F17" s="46">
        <v>-6</v>
      </c>
      <c r="G17" s="46">
        <v>-6</v>
      </c>
      <c r="H17" s="47">
        <f t="shared" si="0"/>
        <v>1</v>
      </c>
      <c r="I17" s="46">
        <v>0</v>
      </c>
      <c r="J17" s="46">
        <v>0</v>
      </c>
      <c r="K17" s="62">
        <v>0</v>
      </c>
      <c r="L17" s="46" t="s">
        <v>99</v>
      </c>
      <c r="M17" s="69"/>
      <c r="N17" s="8"/>
    </row>
    <row r="18" spans="1:14" s="63" customFormat="1" ht="210" x14ac:dyDescent="0.25">
      <c r="A18" s="70">
        <v>9</v>
      </c>
      <c r="B18" s="40" t="s">
        <v>87</v>
      </c>
      <c r="C18" s="36" t="s">
        <v>11</v>
      </c>
      <c r="D18" s="37">
        <v>1951.8</v>
      </c>
      <c r="E18" s="46">
        <v>2083.3000000000002</v>
      </c>
      <c r="F18" s="46">
        <v>566.70000000000005</v>
      </c>
      <c r="G18" s="46">
        <v>1015.4</v>
      </c>
      <c r="H18" s="47">
        <f t="shared" si="0"/>
        <v>0.55810518022454214</v>
      </c>
      <c r="I18" s="46">
        <v>1985.2</v>
      </c>
      <c r="J18" s="46">
        <v>358.5</v>
      </c>
      <c r="K18" s="62">
        <f t="shared" si="1"/>
        <v>1583.1219512195123</v>
      </c>
      <c r="L18" s="46" t="s">
        <v>100</v>
      </c>
      <c r="M18" s="68"/>
      <c r="N18" s="7"/>
    </row>
    <row r="19" spans="1:14" s="6" customFormat="1" ht="225" x14ac:dyDescent="0.25">
      <c r="A19" s="59">
        <v>10</v>
      </c>
      <c r="B19" s="38" t="s">
        <v>54</v>
      </c>
      <c r="C19" s="36" t="s">
        <v>43</v>
      </c>
      <c r="D19" s="37">
        <v>-6.5</v>
      </c>
      <c r="E19" s="46">
        <v>-0.02</v>
      </c>
      <c r="F19" s="46">
        <v>0</v>
      </c>
      <c r="G19" s="46">
        <v>0</v>
      </c>
      <c r="H19" s="47" t="s">
        <v>40</v>
      </c>
      <c r="I19" s="46">
        <v>0</v>
      </c>
      <c r="J19" s="46">
        <v>0</v>
      </c>
      <c r="K19" s="62">
        <v>0</v>
      </c>
      <c r="L19" s="46" t="s">
        <v>99</v>
      </c>
      <c r="M19" s="68"/>
      <c r="N19" s="7"/>
    </row>
    <row r="20" spans="1:14" s="63" customFormat="1" ht="195" x14ac:dyDescent="0.25">
      <c r="A20" s="70">
        <v>11</v>
      </c>
      <c r="B20" s="40" t="s">
        <v>26</v>
      </c>
      <c r="C20" s="36" t="s">
        <v>12</v>
      </c>
      <c r="D20" s="37">
        <v>71.7</v>
      </c>
      <c r="E20" s="46">
        <v>6.8</v>
      </c>
      <c r="F20" s="46">
        <v>103.5</v>
      </c>
      <c r="G20" s="46">
        <v>58.2</v>
      </c>
      <c r="H20" s="47">
        <f t="shared" si="0"/>
        <v>1.7783505154639174</v>
      </c>
      <c r="I20" s="46">
        <v>57.7</v>
      </c>
      <c r="J20" s="46">
        <v>2.5</v>
      </c>
      <c r="K20" s="62">
        <f>(D20+E20+G20+J20)/(41/12)</f>
        <v>40.741463414634147</v>
      </c>
      <c r="L20" s="46" t="s">
        <v>85</v>
      </c>
      <c r="M20" s="68"/>
      <c r="N20" s="7"/>
    </row>
    <row r="21" spans="1:14" s="63" customFormat="1" ht="195" x14ac:dyDescent="0.25">
      <c r="A21" s="59">
        <v>12</v>
      </c>
      <c r="B21" s="40" t="s">
        <v>27</v>
      </c>
      <c r="C21" s="36" t="s">
        <v>13</v>
      </c>
      <c r="D21" s="37">
        <v>13.5</v>
      </c>
      <c r="E21" s="46">
        <v>6.7</v>
      </c>
      <c r="F21" s="46">
        <v>30</v>
      </c>
      <c r="G21" s="46">
        <v>-43.9</v>
      </c>
      <c r="H21" s="47">
        <f t="shared" si="0"/>
        <v>-0.68337129840546695</v>
      </c>
      <c r="I21" s="46">
        <v>24.1</v>
      </c>
      <c r="J21" s="46">
        <v>25</v>
      </c>
      <c r="K21" s="62">
        <f>(D21+E21+G21+J21)/(41/12)+25</f>
        <v>25.380487804878047</v>
      </c>
      <c r="L21" s="46" t="s">
        <v>85</v>
      </c>
      <c r="M21" s="68"/>
      <c r="N21" s="7"/>
    </row>
    <row r="22" spans="1:14" s="63" customFormat="1" ht="165" x14ac:dyDescent="0.25">
      <c r="A22" s="70">
        <v>13</v>
      </c>
      <c r="B22" s="38" t="s">
        <v>55</v>
      </c>
      <c r="C22" s="36" t="s">
        <v>44</v>
      </c>
      <c r="D22" s="37">
        <v>79.5</v>
      </c>
      <c r="E22" s="46">
        <v>24.6</v>
      </c>
      <c r="F22" s="46">
        <v>189.6</v>
      </c>
      <c r="G22" s="46">
        <v>-28.2</v>
      </c>
      <c r="H22" s="47">
        <f t="shared" si="0"/>
        <v>-6.7234042553191493</v>
      </c>
      <c r="I22" s="46">
        <v>114.4</v>
      </c>
      <c r="J22" s="46">
        <v>7.5</v>
      </c>
      <c r="K22" s="62">
        <f>(D22+E22+G22+J22)/(41/12)</f>
        <v>24.409756097560972</v>
      </c>
      <c r="L22" s="46" t="s">
        <v>85</v>
      </c>
      <c r="M22" s="68"/>
      <c r="N22" s="7"/>
    </row>
    <row r="23" spans="1:14" s="63" customFormat="1" ht="180" x14ac:dyDescent="0.25">
      <c r="A23" s="59">
        <v>14</v>
      </c>
      <c r="B23" s="38" t="s">
        <v>79</v>
      </c>
      <c r="C23" s="36" t="s">
        <v>74</v>
      </c>
      <c r="D23" s="37">
        <v>0</v>
      </c>
      <c r="E23" s="45">
        <v>-3</v>
      </c>
      <c r="F23" s="45">
        <v>0</v>
      </c>
      <c r="G23" s="45">
        <v>0</v>
      </c>
      <c r="H23" s="47" t="s">
        <v>40</v>
      </c>
      <c r="I23" s="45">
        <v>0</v>
      </c>
      <c r="J23" s="45">
        <v>0</v>
      </c>
      <c r="K23" s="62">
        <v>0</v>
      </c>
      <c r="L23" s="46" t="s">
        <v>99</v>
      </c>
      <c r="M23" s="68"/>
      <c r="N23" s="7"/>
    </row>
    <row r="24" spans="1:14" s="7" customFormat="1" ht="173.25" customHeight="1" x14ac:dyDescent="0.25">
      <c r="A24" s="70">
        <v>15</v>
      </c>
      <c r="B24" s="38" t="s">
        <v>81</v>
      </c>
      <c r="C24" s="36" t="s">
        <v>66</v>
      </c>
      <c r="D24" s="37">
        <v>317.5</v>
      </c>
      <c r="E24" s="46">
        <v>1012</v>
      </c>
      <c r="F24" s="46">
        <v>544</v>
      </c>
      <c r="G24" s="46">
        <v>1534</v>
      </c>
      <c r="H24" s="47">
        <f t="shared" si="0"/>
        <v>0.35462842242503262</v>
      </c>
      <c r="I24" s="46">
        <v>548.29999999999995</v>
      </c>
      <c r="J24" s="46">
        <v>2.5</v>
      </c>
      <c r="K24" s="62">
        <f>(D24+E24+G24+J24)/(41/12)</f>
        <v>838.82926829268297</v>
      </c>
      <c r="L24" s="46" t="s">
        <v>107</v>
      </c>
      <c r="M24" s="68"/>
    </row>
    <row r="25" spans="1:14" s="63" customFormat="1" ht="180" x14ac:dyDescent="0.25">
      <c r="A25" s="59">
        <v>16</v>
      </c>
      <c r="B25" s="38" t="s">
        <v>28</v>
      </c>
      <c r="C25" s="36" t="s">
        <v>14</v>
      </c>
      <c r="D25" s="37">
        <v>358.2</v>
      </c>
      <c r="E25" s="46">
        <v>612.29999999999995</v>
      </c>
      <c r="F25" s="46">
        <v>432.3</v>
      </c>
      <c r="G25" s="46">
        <v>598.70000000000005</v>
      </c>
      <c r="H25" s="47">
        <f t="shared" si="0"/>
        <v>0.72206447302488719</v>
      </c>
      <c r="I25" s="46">
        <v>497.4</v>
      </c>
      <c r="J25" s="46">
        <v>277.8</v>
      </c>
      <c r="K25" s="62">
        <f t="shared" si="1"/>
        <v>540.58536585365857</v>
      </c>
      <c r="L25" s="46" t="s">
        <v>85</v>
      </c>
      <c r="M25" s="68"/>
      <c r="N25" s="7"/>
    </row>
    <row r="26" spans="1:14" s="6" customFormat="1" ht="240" x14ac:dyDescent="0.25">
      <c r="A26" s="70">
        <v>17</v>
      </c>
      <c r="B26" s="38" t="s">
        <v>56</v>
      </c>
      <c r="C26" s="36" t="s">
        <v>45</v>
      </c>
      <c r="D26" s="37">
        <v>27.7</v>
      </c>
      <c r="E26" s="46">
        <v>0.2</v>
      </c>
      <c r="F26" s="46">
        <v>0</v>
      </c>
      <c r="G26" s="46">
        <v>-259.39999999999998</v>
      </c>
      <c r="H26" s="47">
        <f t="shared" si="0"/>
        <v>0</v>
      </c>
      <c r="I26" s="46">
        <v>0</v>
      </c>
      <c r="J26" s="46">
        <v>0</v>
      </c>
      <c r="K26" s="62">
        <v>0</v>
      </c>
      <c r="L26" s="46" t="s">
        <v>99</v>
      </c>
      <c r="M26" s="68"/>
      <c r="N26" s="7"/>
    </row>
    <row r="27" spans="1:14" s="63" customFormat="1" ht="225" x14ac:dyDescent="0.25">
      <c r="A27" s="59">
        <v>18</v>
      </c>
      <c r="B27" s="40" t="s">
        <v>29</v>
      </c>
      <c r="C27" s="36" t="s">
        <v>15</v>
      </c>
      <c r="D27" s="37">
        <v>2687.7</v>
      </c>
      <c r="E27" s="46">
        <v>3042.5</v>
      </c>
      <c r="F27" s="46">
        <v>1920</v>
      </c>
      <c r="G27" s="46">
        <v>14691</v>
      </c>
      <c r="H27" s="47">
        <f t="shared" si="0"/>
        <v>0.13069226056769451</v>
      </c>
      <c r="I27" s="46">
        <v>2903.7</v>
      </c>
      <c r="J27" s="46">
        <v>999.9</v>
      </c>
      <c r="K27" s="62">
        <f>(D27+E27+G27+J27)/(41/12)</f>
        <v>6269.5902439024403</v>
      </c>
      <c r="L27" s="46" t="s">
        <v>101</v>
      </c>
      <c r="M27" s="68"/>
      <c r="N27" s="7"/>
    </row>
    <row r="28" spans="1:14" s="16" customFormat="1" ht="345" x14ac:dyDescent="0.25">
      <c r="A28" s="70">
        <v>19</v>
      </c>
      <c r="B28" s="38" t="s">
        <v>88</v>
      </c>
      <c r="C28" s="41" t="s">
        <v>38</v>
      </c>
      <c r="D28" s="37">
        <v>1421.9</v>
      </c>
      <c r="E28" s="46">
        <v>526.79999999999995</v>
      </c>
      <c r="F28" s="46">
        <v>-116.5</v>
      </c>
      <c r="G28" s="46">
        <v>-5570.5</v>
      </c>
      <c r="H28" s="47">
        <f t="shared" si="0"/>
        <v>2.091374203392873E-2</v>
      </c>
      <c r="I28" s="46">
        <v>0</v>
      </c>
      <c r="J28" s="46">
        <v>60</v>
      </c>
      <c r="K28" s="62">
        <v>0</v>
      </c>
      <c r="L28" s="46" t="s">
        <v>102</v>
      </c>
      <c r="M28" s="69"/>
      <c r="N28" s="17"/>
    </row>
    <row r="29" spans="1:14" s="63" customFormat="1" ht="315" x14ac:dyDescent="0.25">
      <c r="A29" s="59">
        <v>20</v>
      </c>
      <c r="B29" s="40" t="s">
        <v>82</v>
      </c>
      <c r="C29" s="36" t="s">
        <v>16</v>
      </c>
      <c r="D29" s="37">
        <v>1552.5</v>
      </c>
      <c r="E29" s="46">
        <v>1465.2</v>
      </c>
      <c r="F29" s="46">
        <v>197.1</v>
      </c>
      <c r="G29" s="46">
        <v>140.6</v>
      </c>
      <c r="H29" s="47">
        <f t="shared" si="0"/>
        <v>1.4018492176386914</v>
      </c>
      <c r="I29" s="46">
        <v>1344</v>
      </c>
      <c r="J29" s="46">
        <v>266.2</v>
      </c>
      <c r="K29" s="62">
        <f>(D29+E29+G29+J29+60)/(41/12)</f>
        <v>1019.8536585365853</v>
      </c>
      <c r="L29" s="46" t="s">
        <v>103</v>
      </c>
      <c r="M29" s="68"/>
      <c r="N29" s="7"/>
    </row>
    <row r="30" spans="1:14" s="63" customFormat="1" ht="210" x14ac:dyDescent="0.25">
      <c r="A30" s="70">
        <v>21</v>
      </c>
      <c r="B30" s="40" t="s">
        <v>30</v>
      </c>
      <c r="C30" s="36" t="s">
        <v>17</v>
      </c>
      <c r="D30" s="37">
        <v>933.8</v>
      </c>
      <c r="E30" s="46">
        <v>1321.6</v>
      </c>
      <c r="F30" s="46">
        <v>899.1</v>
      </c>
      <c r="G30" s="46">
        <v>2717.4</v>
      </c>
      <c r="H30" s="47">
        <f t="shared" si="0"/>
        <v>0.3308677412232281</v>
      </c>
      <c r="I30" s="46">
        <v>1234.7</v>
      </c>
      <c r="J30" s="46">
        <v>946.5</v>
      </c>
      <c r="K30" s="62">
        <f t="shared" si="1"/>
        <v>1732.4780487804876</v>
      </c>
      <c r="L30" s="46" t="s">
        <v>78</v>
      </c>
      <c r="M30" s="68"/>
      <c r="N30" s="7"/>
    </row>
    <row r="31" spans="1:14" s="63" customFormat="1" ht="195" x14ac:dyDescent="0.25">
      <c r="A31" s="59">
        <v>22</v>
      </c>
      <c r="B31" s="40" t="s">
        <v>35</v>
      </c>
      <c r="C31" s="36" t="s">
        <v>18</v>
      </c>
      <c r="D31" s="37">
        <v>931.8</v>
      </c>
      <c r="E31" s="46">
        <v>729.4</v>
      </c>
      <c r="F31" s="46">
        <v>215.8</v>
      </c>
      <c r="G31" s="46">
        <v>-157.1</v>
      </c>
      <c r="H31" s="47">
        <f t="shared" si="0"/>
        <v>-1.3736473583704647</v>
      </c>
      <c r="I31" s="46">
        <v>718.4</v>
      </c>
      <c r="J31" s="46">
        <v>180.8</v>
      </c>
      <c r="K31" s="62">
        <f t="shared" si="1"/>
        <v>493.14146341463413</v>
      </c>
      <c r="L31" s="71" t="s">
        <v>85</v>
      </c>
      <c r="M31" s="68"/>
      <c r="N31" s="7"/>
    </row>
    <row r="32" spans="1:14" s="63" customFormat="1" ht="270" x14ac:dyDescent="0.25">
      <c r="A32" s="70">
        <v>23</v>
      </c>
      <c r="B32" s="40" t="s">
        <v>31</v>
      </c>
      <c r="C32" s="36" t="s">
        <v>19</v>
      </c>
      <c r="D32" s="37">
        <v>35</v>
      </c>
      <c r="E32" s="46">
        <v>35</v>
      </c>
      <c r="F32" s="46">
        <v>0</v>
      </c>
      <c r="G32" s="46">
        <v>-43</v>
      </c>
      <c r="H32" s="47">
        <f t="shared" si="0"/>
        <v>0</v>
      </c>
      <c r="I32" s="46">
        <v>23.7</v>
      </c>
      <c r="J32" s="46">
        <v>0</v>
      </c>
      <c r="K32" s="62">
        <f t="shared" si="1"/>
        <v>7.9024390243902438</v>
      </c>
      <c r="L32" s="71" t="s">
        <v>78</v>
      </c>
      <c r="M32" s="68"/>
      <c r="N32" s="7"/>
    </row>
    <row r="33" spans="1:14" s="6" customFormat="1" ht="210" x14ac:dyDescent="0.25">
      <c r="A33" s="59">
        <v>24</v>
      </c>
      <c r="B33" s="38" t="s">
        <v>57</v>
      </c>
      <c r="C33" s="36" t="s">
        <v>46</v>
      </c>
      <c r="D33" s="37">
        <v>-524.4</v>
      </c>
      <c r="E33" s="46">
        <v>-511.7</v>
      </c>
      <c r="F33" s="46">
        <v>0</v>
      </c>
      <c r="G33" s="46">
        <v>-1.5</v>
      </c>
      <c r="H33" s="47">
        <f t="shared" si="0"/>
        <v>0</v>
      </c>
      <c r="I33" s="46">
        <v>0</v>
      </c>
      <c r="J33" s="46">
        <v>10</v>
      </c>
      <c r="K33" s="62">
        <v>0</v>
      </c>
      <c r="L33" s="46" t="s">
        <v>102</v>
      </c>
      <c r="M33" s="68"/>
      <c r="N33" s="7"/>
    </row>
    <row r="34" spans="1:14" s="63" customFormat="1" ht="225" x14ac:dyDescent="0.25">
      <c r="A34" s="70">
        <v>25</v>
      </c>
      <c r="B34" s="40" t="s">
        <v>32</v>
      </c>
      <c r="C34" s="36" t="s">
        <v>20</v>
      </c>
      <c r="D34" s="37">
        <v>35823</v>
      </c>
      <c r="E34" s="46">
        <v>62705.599999999999</v>
      </c>
      <c r="F34" s="46">
        <v>2336.3000000000002</v>
      </c>
      <c r="G34" s="46">
        <v>28915.3</v>
      </c>
      <c r="H34" s="47">
        <f t="shared" si="0"/>
        <v>8.0798055008939912E-2</v>
      </c>
      <c r="I34" s="46">
        <v>48029.2</v>
      </c>
      <c r="J34" s="46">
        <v>16261.2</v>
      </c>
      <c r="K34" s="62">
        <f>(D34+E34+G34+J34+10)/(41/12)</f>
        <v>42062.956097560978</v>
      </c>
      <c r="L34" s="46" t="s">
        <v>104</v>
      </c>
      <c r="M34" s="68"/>
      <c r="N34" s="7"/>
    </row>
    <row r="35" spans="1:14" s="6" customFormat="1" ht="225" x14ac:dyDescent="0.25">
      <c r="A35" s="59">
        <v>26</v>
      </c>
      <c r="B35" s="38" t="s">
        <v>58</v>
      </c>
      <c r="C35" s="36" t="s">
        <v>39</v>
      </c>
      <c r="D35" s="37">
        <v>502.6</v>
      </c>
      <c r="E35" s="46">
        <v>4.7</v>
      </c>
      <c r="F35" s="46">
        <v>8.1</v>
      </c>
      <c r="G35" s="46">
        <v>-1946.2</v>
      </c>
      <c r="H35" s="47">
        <f t="shared" si="0"/>
        <v>-4.1619566334395227E-3</v>
      </c>
      <c r="I35" s="46">
        <v>0</v>
      </c>
      <c r="J35" s="46">
        <v>2</v>
      </c>
      <c r="K35" s="62">
        <v>0</v>
      </c>
      <c r="L35" s="46" t="s">
        <v>102</v>
      </c>
      <c r="M35" s="68"/>
      <c r="N35" s="7"/>
    </row>
    <row r="36" spans="1:14" s="63" customFormat="1" ht="210" x14ac:dyDescent="0.25">
      <c r="A36" s="70">
        <v>27</v>
      </c>
      <c r="B36" s="40" t="s">
        <v>33</v>
      </c>
      <c r="C36" s="36" t="s">
        <v>21</v>
      </c>
      <c r="D36" s="37">
        <v>16383.6</v>
      </c>
      <c r="E36" s="46">
        <v>23035.200000000001</v>
      </c>
      <c r="F36" s="46">
        <v>8953.9</v>
      </c>
      <c r="G36" s="46">
        <v>23486.400000000001</v>
      </c>
      <c r="H36" s="47">
        <f t="shared" si="0"/>
        <v>0.3812376524286395</v>
      </c>
      <c r="I36" s="46">
        <v>17891.2</v>
      </c>
      <c r="J36" s="46">
        <v>12354.1</v>
      </c>
      <c r="K36" s="62">
        <f>(D36+E36+G36+J36+2)/(41/12)</f>
        <v>22027.697560975612</v>
      </c>
      <c r="L36" s="46" t="s">
        <v>105</v>
      </c>
      <c r="M36" s="68"/>
      <c r="N36" s="7"/>
    </row>
    <row r="37" spans="1:14" s="63" customFormat="1" ht="180" x14ac:dyDescent="0.25">
      <c r="A37" s="59">
        <v>28</v>
      </c>
      <c r="B37" s="40" t="s">
        <v>34</v>
      </c>
      <c r="C37" s="36" t="s">
        <v>22</v>
      </c>
      <c r="D37" s="37">
        <v>96.1</v>
      </c>
      <c r="E37" s="46">
        <v>83.1</v>
      </c>
      <c r="F37" s="46">
        <v>8.3000000000000007</v>
      </c>
      <c r="G37" s="46">
        <v>-185.5</v>
      </c>
      <c r="H37" s="47">
        <f t="shared" si="0"/>
        <v>-4.4743935309973053E-2</v>
      </c>
      <c r="I37" s="46">
        <v>56.2</v>
      </c>
      <c r="J37" s="46">
        <v>-10</v>
      </c>
      <c r="K37" s="62">
        <v>0</v>
      </c>
      <c r="L37" s="72" t="s">
        <v>95</v>
      </c>
      <c r="M37" s="68"/>
      <c r="N37" s="7"/>
    </row>
    <row r="38" spans="1:14" s="63" customFormat="1" ht="120" x14ac:dyDescent="0.25">
      <c r="A38" s="70">
        <v>29</v>
      </c>
      <c r="B38" s="40" t="s">
        <v>59</v>
      </c>
      <c r="C38" s="36" t="s">
        <v>47</v>
      </c>
      <c r="D38" s="37">
        <v>347.7</v>
      </c>
      <c r="E38" s="46">
        <v>157</v>
      </c>
      <c r="F38" s="46">
        <v>120</v>
      </c>
      <c r="G38" s="46">
        <v>-33.200000000000003</v>
      </c>
      <c r="H38" s="47">
        <f t="shared" si="0"/>
        <v>-3.6144578313253009</v>
      </c>
      <c r="I38" s="46">
        <v>211.5</v>
      </c>
      <c r="J38" s="46">
        <v>7</v>
      </c>
      <c r="K38" s="62">
        <f>(D38+E38+G38+J38)/(41/12)</f>
        <v>140.04878048780489</v>
      </c>
      <c r="L38" s="72" t="s">
        <v>85</v>
      </c>
      <c r="M38" s="68"/>
      <c r="N38" s="7"/>
    </row>
    <row r="39" spans="1:14" s="63" customFormat="1" ht="165" x14ac:dyDescent="0.25">
      <c r="A39" s="59">
        <v>30</v>
      </c>
      <c r="B39" s="40" t="s">
        <v>60</v>
      </c>
      <c r="C39" s="36" t="s">
        <v>48</v>
      </c>
      <c r="D39" s="37">
        <v>255.6</v>
      </c>
      <c r="E39" s="46">
        <v>1271.0999999999999</v>
      </c>
      <c r="F39" s="46">
        <v>5.9</v>
      </c>
      <c r="G39" s="46">
        <v>242.5</v>
      </c>
      <c r="H39" s="47">
        <f t="shared" si="0"/>
        <v>2.4329896907216497E-2</v>
      </c>
      <c r="I39" s="46">
        <v>0</v>
      </c>
      <c r="J39" s="46">
        <v>272.5</v>
      </c>
      <c r="K39" s="62">
        <f>J39</f>
        <v>272.5</v>
      </c>
      <c r="L39" s="72" t="s">
        <v>96</v>
      </c>
      <c r="M39" s="68"/>
      <c r="N39" s="7"/>
    </row>
    <row r="40" spans="1:14" s="63" customFormat="1" ht="135" x14ac:dyDescent="0.25">
      <c r="A40" s="70">
        <v>31</v>
      </c>
      <c r="B40" s="40" t="s">
        <v>61</v>
      </c>
      <c r="C40" s="36" t="s">
        <v>49</v>
      </c>
      <c r="D40" s="37">
        <v>93.8</v>
      </c>
      <c r="E40" s="46">
        <v>296.89999999999998</v>
      </c>
      <c r="F40" s="46">
        <v>106.1</v>
      </c>
      <c r="G40" s="46">
        <v>155.69999999999999</v>
      </c>
      <c r="H40" s="47">
        <f t="shared" si="0"/>
        <v>0.68143866409762366</v>
      </c>
      <c r="I40" s="46">
        <v>0</v>
      </c>
      <c r="J40" s="46">
        <v>520</v>
      </c>
      <c r="K40" s="62">
        <f>J40</f>
        <v>520</v>
      </c>
      <c r="L40" s="72" t="s">
        <v>96</v>
      </c>
      <c r="M40" s="68"/>
      <c r="N40" s="7"/>
    </row>
    <row r="41" spans="1:14" s="7" customFormat="1" ht="120" x14ac:dyDescent="0.25">
      <c r="A41" s="59">
        <v>32</v>
      </c>
      <c r="B41" s="40" t="s">
        <v>62</v>
      </c>
      <c r="C41" s="36" t="s">
        <v>50</v>
      </c>
      <c r="D41" s="37">
        <v>-247.5</v>
      </c>
      <c r="E41" s="46">
        <v>0</v>
      </c>
      <c r="F41" s="46">
        <v>0</v>
      </c>
      <c r="G41" s="46">
        <v>6.3</v>
      </c>
      <c r="H41" s="47">
        <f t="shared" si="0"/>
        <v>0</v>
      </c>
      <c r="I41" s="46">
        <v>0</v>
      </c>
      <c r="J41" s="46">
        <v>4.9000000000000004</v>
      </c>
      <c r="K41" s="62">
        <f>J41</f>
        <v>4.9000000000000004</v>
      </c>
      <c r="L41" s="72" t="s">
        <v>106</v>
      </c>
      <c r="M41" s="68"/>
    </row>
    <row r="42" spans="1:14" s="7" customFormat="1" ht="219" customHeight="1" x14ac:dyDescent="0.25">
      <c r="A42" s="70">
        <v>33</v>
      </c>
      <c r="B42" s="40" t="s">
        <v>71</v>
      </c>
      <c r="C42" s="36" t="s">
        <v>36</v>
      </c>
      <c r="D42" s="37">
        <v>0</v>
      </c>
      <c r="E42" s="46">
        <v>-40.700000000000003</v>
      </c>
      <c r="F42" s="46">
        <v>-42</v>
      </c>
      <c r="G42" s="46">
        <v>97.3</v>
      </c>
      <c r="H42" s="47">
        <f t="shared" si="0"/>
        <v>-0.43165467625899284</v>
      </c>
      <c r="I42" s="46">
        <v>0</v>
      </c>
      <c r="J42" s="46">
        <v>-38.700000000000003</v>
      </c>
      <c r="K42" s="62">
        <v>0</v>
      </c>
      <c r="L42" s="46" t="s">
        <v>72</v>
      </c>
      <c r="M42" s="68"/>
    </row>
    <row r="43" spans="1:14" s="7" customFormat="1" ht="135" x14ac:dyDescent="0.25">
      <c r="A43" s="59">
        <v>34</v>
      </c>
      <c r="B43" s="40" t="s">
        <v>70</v>
      </c>
      <c r="C43" s="36" t="s">
        <v>69</v>
      </c>
      <c r="D43" s="37">
        <v>59.1</v>
      </c>
      <c r="E43" s="46">
        <v>0</v>
      </c>
      <c r="F43" s="46">
        <v>0</v>
      </c>
      <c r="G43" s="46">
        <v>0</v>
      </c>
      <c r="H43" s="47" t="s">
        <v>40</v>
      </c>
      <c r="I43" s="46">
        <v>0</v>
      </c>
      <c r="J43" s="46">
        <v>0</v>
      </c>
      <c r="K43" s="62">
        <v>0</v>
      </c>
      <c r="L43" s="46" t="s">
        <v>83</v>
      </c>
      <c r="M43" s="68"/>
    </row>
    <row r="44" spans="1:14" x14ac:dyDescent="0.25">
      <c r="A44" s="83" t="s">
        <v>2</v>
      </c>
      <c r="B44" s="83"/>
      <c r="C44" s="84"/>
      <c r="D44" s="42">
        <f>SUM(D10:D43)</f>
        <v>76852.400000000023</v>
      </c>
      <c r="E44" s="42">
        <f>SUM(E10:E43)</f>
        <v>114691.37999999999</v>
      </c>
      <c r="F44" s="42">
        <f>SUM(F10:F43)</f>
        <v>23142.9</v>
      </c>
      <c r="G44" s="42">
        <f>SUM(G10:G43)</f>
        <v>84771.4</v>
      </c>
      <c r="H44" s="43">
        <f t="shared" si="0"/>
        <v>0.2730036309415676</v>
      </c>
      <c r="I44" s="44">
        <f>SUM(I10:I43)</f>
        <v>86323.199999999997</v>
      </c>
      <c r="J44" s="44">
        <f>SUM(J10:J43)</f>
        <v>44523.3</v>
      </c>
      <c r="K44" s="44">
        <f>SUM(K10:K43)</f>
        <v>96685.99512195123</v>
      </c>
      <c r="L44" s="73"/>
    </row>
    <row r="45" spans="1:14" ht="16.5" customHeight="1" x14ac:dyDescent="0.25">
      <c r="A45" s="29"/>
      <c r="B45" s="29"/>
      <c r="C45" s="29"/>
      <c r="D45" s="30"/>
      <c r="E45" s="57"/>
      <c r="F45" s="28"/>
      <c r="G45" s="31"/>
      <c r="H45" s="29"/>
      <c r="I45" s="31"/>
      <c r="J45" s="31"/>
      <c r="K45" s="31"/>
      <c r="L45" s="77"/>
    </row>
    <row r="46" spans="1:14" s="3" customFormat="1" ht="16.5" customHeight="1" x14ac:dyDescent="0.25">
      <c r="A46" s="64"/>
      <c r="B46" s="29"/>
      <c r="C46" s="29"/>
      <c r="D46" s="31"/>
      <c r="E46" s="31"/>
      <c r="F46" s="28"/>
      <c r="G46" s="31"/>
      <c r="H46" s="29"/>
      <c r="I46" s="31"/>
      <c r="J46" s="31"/>
      <c r="K46" s="31"/>
      <c r="L46" s="77"/>
      <c r="M46" s="68"/>
      <c r="N46" s="7"/>
    </row>
    <row r="47" spans="1:14" x14ac:dyDescent="0.25">
      <c r="B47" s="2"/>
      <c r="C47" s="2"/>
      <c r="D47" s="25"/>
      <c r="E47" s="25"/>
      <c r="F47" s="23"/>
      <c r="G47" s="18"/>
      <c r="H47" s="13"/>
      <c r="I47" s="18"/>
      <c r="J47" s="18"/>
      <c r="K47" s="18"/>
    </row>
    <row r="48" spans="1:14" x14ac:dyDescent="0.25">
      <c r="B48" s="14"/>
      <c r="C48" s="15"/>
      <c r="D48" s="26"/>
      <c r="E48" s="26"/>
      <c r="F48" s="24"/>
      <c r="G48" s="19"/>
      <c r="H48" s="14"/>
      <c r="I48" s="19"/>
    </row>
    <row r="49" spans="1:11" x14ac:dyDescent="0.25">
      <c r="A49" s="65"/>
      <c r="B49" s="21"/>
      <c r="C49" s="21"/>
      <c r="D49" s="27"/>
      <c r="E49" s="58"/>
      <c r="F49" s="48"/>
      <c r="G49" s="88"/>
      <c r="H49" s="88"/>
      <c r="I49" s="20"/>
    </row>
    <row r="50" spans="1:11" x14ac:dyDescent="0.25">
      <c r="A50" s="65"/>
      <c r="B50" s="49"/>
      <c r="C50" s="50"/>
      <c r="D50" s="51"/>
      <c r="E50" s="51"/>
      <c r="F50" s="48"/>
      <c r="G50" s="21"/>
      <c r="H50" s="21"/>
      <c r="I50" s="20"/>
    </row>
    <row r="51" spans="1:11" x14ac:dyDescent="0.25">
      <c r="A51" s="65"/>
      <c r="B51" s="52"/>
      <c r="C51" s="53"/>
      <c r="D51" s="54"/>
      <c r="E51" s="54"/>
      <c r="F51" s="55"/>
      <c r="G51" s="56"/>
      <c r="H51" s="52"/>
      <c r="I51" s="19"/>
    </row>
    <row r="52" spans="1:11" x14ac:dyDescent="0.25">
      <c r="A52" s="65"/>
      <c r="B52" s="52"/>
      <c r="C52" s="53"/>
      <c r="D52" s="54"/>
      <c r="E52" s="54"/>
      <c r="F52" s="55"/>
      <c r="G52" s="56"/>
      <c r="H52" s="52"/>
      <c r="I52" s="19"/>
    </row>
    <row r="55" spans="1:11" ht="73.5" hidden="1" customHeight="1" x14ac:dyDescent="0.25">
      <c r="A55" s="66" t="s">
        <v>4</v>
      </c>
      <c r="B55" s="81" t="s">
        <v>5</v>
      </c>
      <c r="C55" s="81"/>
      <c r="D55" s="81"/>
      <c r="E55" s="81"/>
      <c r="F55" s="81"/>
      <c r="G55" s="81"/>
      <c r="H55" s="81"/>
      <c r="I55" s="81"/>
      <c r="J55" s="81"/>
      <c r="K55" s="81"/>
    </row>
  </sheetData>
  <customSheetViews>
    <customSheetView guid="{FDDC14AB-E228-4644-93B1-2B631DF22506}" showPageBreaks="1" fitToPage="1" printArea="1" hiddenRows="1" view="pageBreakPreview">
      <pane xSplit="3" ySplit="9" topLeftCell="D42" activePane="bottomRight" state="frozen"/>
      <selection pane="bottomRight" activeCell="L43" sqref="L43"/>
      <rowBreaks count="6" manualBreakCount="6">
        <brk id="12" max="11" man="1"/>
        <brk id="22" max="11" man="1"/>
        <brk id="24" max="11" man="1"/>
        <brk id="31" max="11" man="1"/>
        <brk id="43" max="11" man="1"/>
        <brk id="48" max="11" man="1"/>
      </rowBreaks>
      <pageMargins left="0.31496062992125984" right="0.31496062992125984" top="0.74803149606299213" bottom="0.74803149606299213" header="0.31496062992125984" footer="0.31496062992125984"/>
      <pageSetup paperSize="9" scale="78" fitToHeight="18" orientation="landscape" r:id="rId1"/>
      <headerFooter>
        <oddFooter>&amp;C&amp;P из &amp;N</oddFooter>
      </headerFooter>
    </customSheetView>
    <customSheetView guid="{08696D8B-4F11-4D0B-9481-6800584F3FCE}" showPageBreaks="1" printArea="1" hiddenRows="1" view="pageBreakPreview">
      <selection activeCell="P11" sqref="P11"/>
      <rowBreaks count="2" manualBreakCount="2">
        <brk id="12" max="14" man="1"/>
        <brk id="44" max="14" man="1"/>
      </rowBreaks>
      <pageMargins left="0.31496062992125984" right="0.31496062992125984" top="0.74803149606299213" bottom="0.74803149606299213" header="0.31496062992125984" footer="0.31496062992125984"/>
      <pageSetup paperSize="9" scale="49" orientation="landscape" r:id="rId2"/>
      <headerFooter>
        <oddFooter>&amp;C&amp;P из &amp;N</oddFooter>
      </headerFooter>
    </customSheetView>
    <customSheetView guid="{62196CFD-3757-402E-BE23-904EB6DC7B34}" showPageBreaks="1" fitToPage="1" printArea="1" hiddenRows="1" view="pageBreakPreview">
      <pane xSplit="3" ySplit="9" topLeftCell="D10" activePane="bottomRight" state="frozen"/>
      <selection pane="bottomRight" activeCell="N11" sqref="N11"/>
      <rowBreaks count="6" manualBreakCount="6">
        <brk id="12" max="11" man="1"/>
        <brk id="22" max="11" man="1"/>
        <brk id="24" max="11" man="1"/>
        <brk id="31" max="11" man="1"/>
        <brk id="41" max="11" man="1"/>
        <brk id="48" max="11" man="1"/>
      </rowBreaks>
      <pageMargins left="0.31496062992125984" right="0.31496062992125984" top="0.74803149606299213" bottom="0.74803149606299213" header="0.31496062992125984" footer="0.31496062992125984"/>
      <pageSetup paperSize="9" scale="78" fitToHeight="0" orientation="landscape" r:id="rId3"/>
      <headerFooter>
        <oddFooter>&amp;C&amp;P из &amp;N</oddFooter>
      </headerFooter>
    </customSheetView>
  </customSheetViews>
  <mergeCells count="14">
    <mergeCell ref="A2:L2"/>
    <mergeCell ref="A4:L4"/>
    <mergeCell ref="A5:L5"/>
    <mergeCell ref="B55:K55"/>
    <mergeCell ref="B7:B9"/>
    <mergeCell ref="C7:C9"/>
    <mergeCell ref="A44:C44"/>
    <mergeCell ref="A7:A9"/>
    <mergeCell ref="F7:H7"/>
    <mergeCell ref="I7:K7"/>
    <mergeCell ref="L7:L8"/>
    <mergeCell ref="G49:H49"/>
    <mergeCell ref="D7:D8"/>
    <mergeCell ref="E7:E8"/>
  </mergeCells>
  <pageMargins left="0.31496062992125984" right="0.31496062992125984" top="0.74803149606299213" bottom="0.74803149606299213" header="0.31496062992125984" footer="0.31496062992125984"/>
  <pageSetup paperSize="9" scale="78" fitToHeight="18" orientation="landscape" r:id="rId4"/>
  <headerFooter>
    <oddFooter>&amp;C&amp;P из &amp;N</oddFooter>
  </headerFooter>
  <rowBreaks count="6" manualBreakCount="6">
    <brk id="12" max="11" man="1"/>
    <brk id="22" max="11" man="1"/>
    <brk id="24" max="11" man="1"/>
    <brk id="31" max="11" man="1"/>
    <brk id="43" max="11" man="1"/>
    <brk id="4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Пользователь Windows</cp:lastModifiedBy>
  <cp:lastPrinted>2025-06-11T03:42:57Z</cp:lastPrinted>
  <dcterms:created xsi:type="dcterms:W3CDTF">2013-05-28T06:20:25Z</dcterms:created>
  <dcterms:modified xsi:type="dcterms:W3CDTF">2025-06-11T03:43:03Z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